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kovec1 - Oprava podlah ..." sheetId="2" state="visible" r:id="rId3"/>
  </sheets>
  <definedNames>
    <definedName function="false" hidden="false" localSheetId="1" name="_xlnm.Print_Area" vbProcedure="false">'Rakovec1 - Oprava podlah ...'!$C$4:$J$76,'Rakovec1 - Oprava podlah ...'!$C$82:$J$113,'Rakovec1 - Oprava podlah ...'!$C$119:$K$255</definedName>
    <definedName function="false" hidden="false" localSheetId="1" name="_xlnm.Print_Titles" vbProcedure="false">'Rakovec1 - Oprava podlah ...'!$129:$129</definedName>
    <definedName function="false" hidden="true" localSheetId="1" name="_xlnm._FilterDatabase" vbProcedure="false">'Rakovec1 - Oprava podlah ...'!$C$129:$K$255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<sst xmlns="http://schemas.openxmlformats.org/spreadsheetml/2006/main" count="1640" uniqueCount="476">
  <si>
    <t xml:space="preserve">Export Komplet</t>
  </si>
  <si>
    <t xml:space="preserve">2.0</t>
  </si>
  <si>
    <t xml:space="preserve">False</t>
  </si>
  <si>
    <t xml:space="preserve">{4369c0af-3573-4d89-aab4-a1606622d5e9}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</si>
  <si>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</si>
  <si>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</si>
  <si>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</si>
  <si>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</si>
  <si>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</si>
  <si>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</si>
  <si>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</si>
  <si>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</si>
  <si>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</si>
  <si>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Rakovec1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</si>
  <si>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</si>
  <si>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</si>
  <si>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podlah v chatce č.1 v rekreačním středisku Rakovec</t>
  </si>
  <si>
    <t xml:space="preserve">KSO:</t>
  </si>
  <si>
    <t xml:space="preserve">CC-CZ:</t>
  </si>
  <si>
    <t xml:space="preserve">Místo:</t>
  </si>
  <si>
    <t xml:space="preserve">Rakovec,Brno</t>
  </si>
  <si>
    <t xml:space="preserve">Datum:</t>
  </si>
  <si>
    <t xml:space="preserve">22. 7. 2022</t>
  </si>
  <si>
    <t xml:space="preserve">Zadavatel:</t>
  </si>
  <si>
    <t xml:space="preserve">IČ:</t>
  </si>
  <si>
    <t xml:space="preserve">MmBrna,OSM, Husova 3, Brno 601 67 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</si>
  <si>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</si>
  <si>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</si>
  <si>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</si>
  <si>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</si>
  <si>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</si>
  <si>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</si>
  <si>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</si>
  <si>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</si>
  <si>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</si>
  <si>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</si>
  <si>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</si>
  <si>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</si>
  <si>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</si>
  <si>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</si>
  <si>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</si>
  <si>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</si>
  <si>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</si>
  <si>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</si>
  <si>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</si>
  <si>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</si>
  <si>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</si>
  <si>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</si>
  <si>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</si>
  <si>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</si>
  <si>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</si>
  <si>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</si>
  <si>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</si>
  <si>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</si>
  <si>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</si>
  <si>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</si>
  <si>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</si>
  <si>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</si>
  <si>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</si>
  <si>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</si>
  <si>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</si>
  <si>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</si>
  <si>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</si>
  <si>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</si>
  <si>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</si>
  <si>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</si>
  <si>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</si>
  <si>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</si>
  <si>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</si>
  <si>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</si>
  <si>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</si>
  <si>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</si>
  <si>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</si>
  <si>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</si>
  <si>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</si>
  <si>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</si>
  <si>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</si>
  <si>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</si>
  <si>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</si>
  <si>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</si>
  <si>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</si>
  <si>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</si>
  <si>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</si>
  <si>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</si>
  <si>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</si>
  <si>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</si>
  <si>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</si>
  <si>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</si>
  <si>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</si>
  <si>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</si>
  <si>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</si>
  <si>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</si>
  <si>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</si>
  <si>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</si>
  <si>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</si>
  <si>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725 - Zdravotechnika - zařizovací předměty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</si>
  <si>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</si>
  <si>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</si>
  <si>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</si>
  <si>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</si>
  <si>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</si>
  <si>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</si>
  <si>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</si>
  <si>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</si>
  <si>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</si>
  <si>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</si>
  <si>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</si>
  <si>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</si>
  <si>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</si>
  <si>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</si>
  <si>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</si>
  <si>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</si>
  <si>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</si>
  <si>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</si>
  <si>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</si>
  <si>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</si>
  <si>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</si>
  <si>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</si>
  <si>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</si>
  <si>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</si>
  <si>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</si>
  <si>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</si>
  <si>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</si>
  <si>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</si>
  <si>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</si>
  <si>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6324412121</t>
  </si>
  <si>
    <t xml:space="preserve">Vyrovnávací potěr samonivelační tl 0 do 30 mm -na stávající beton</t>
  </si>
  <si>
    <t xml:space="preserve">m2</t>
  </si>
  <si>
    <t xml:space="preserve">4</t>
  </si>
  <si>
    <t xml:space="preserve">-54985814</t>
  </si>
  <si>
    <t xml:space="preserve">9</t>
  </si>
  <si>
    <t xml:space="preserve">Ostatní konstrukce a práce, bourání</t>
  </si>
  <si>
    <t xml:space="preserve">949101111</t>
  </si>
  <si>
    <t xml:space="preserve">Lešení pomocné pro objekty pozemních staveb s lešeňovou podlahou v do 1,9 m zatížení do 150 kg/m2</t>
  </si>
  <si>
    <t xml:space="preserve">CS ÚRS 2022 02</t>
  </si>
  <si>
    <t xml:space="preserve">-1095903718</t>
  </si>
  <si>
    <t xml:space="preserve">VV</t>
  </si>
  <si>
    <t xml:space="preserve">1,5*1,2*2</t>
  </si>
  <si>
    <t xml:space="preserve">3</t>
  </si>
  <si>
    <t xml:space="preserve">952901111</t>
  </si>
  <si>
    <t xml:space="preserve">Vyčištění budov bytové a občanské výstavby při výšce podlaží do 4 m</t>
  </si>
  <si>
    <t xml:space="preserve">1148122193</t>
  </si>
  <si>
    <t xml:space="preserve">5,6*7,4+5,6*3,5</t>
  </si>
  <si>
    <t xml:space="preserve">952-pc 1</t>
  </si>
  <si>
    <t xml:space="preserve">Vyklizení prostor pro opravu podlah a opětovné nastěhování</t>
  </si>
  <si>
    <t xml:space="preserve">sada</t>
  </si>
  <si>
    <t xml:space="preserve">-791140890</t>
  </si>
  <si>
    <t xml:space="preserve">5</t>
  </si>
  <si>
    <t xml:space="preserve">965081611</t>
  </si>
  <si>
    <t xml:space="preserve">Odsekání soklíků rovných</t>
  </si>
  <si>
    <t xml:space="preserve">m</t>
  </si>
  <si>
    <t xml:space="preserve">-460236307</t>
  </si>
  <si>
    <t xml:space="preserve">"WC"(1,4+0,9)*2</t>
  </si>
  <si>
    <t xml:space="preserve">968062374</t>
  </si>
  <si>
    <t xml:space="preserve">Vybourání dřevěných rámů oken zdvojených včetně křídel pl do 1 m2</t>
  </si>
  <si>
    <t xml:space="preserve">102755013</t>
  </si>
  <si>
    <t xml:space="preserve">997</t>
  </si>
  <si>
    <t xml:space="preserve">Přesun sutě</t>
  </si>
  <si>
    <t xml:space="preserve">7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</si>
  <si>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</si>
  <si>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</si>
  <si>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</si>
  <si>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1329367539</t>
  </si>
  <si>
    <t xml:space="preserve">8</t>
  </si>
  <si>
    <t xml:space="preserve">997013501</t>
  </si>
  <si>
    <t xml:space="preserve">Odvoz suti a vybouraných hmot na skládku nebo meziskládku do 1 km se složením</t>
  </si>
  <si>
    <t xml:space="preserve">675105956</t>
  </si>
  <si>
    <t xml:space="preserve">997013509</t>
  </si>
  <si>
    <t xml:space="preserve">Příplatek k odvozu suti a vybouraných hmot na skládku ZKD 1 km přes 1 km</t>
  </si>
  <si>
    <t xml:space="preserve">1871363236</t>
  </si>
  <si>
    <t xml:space="preserve">1,219*25 'Přepočtené koeficientem množství</t>
  </si>
  <si>
    <t xml:space="preserve">10</t>
  </si>
  <si>
    <t xml:space="preserve">997013631</t>
  </si>
  <si>
    <t xml:space="preserve">Poplatek za uložení na skládce (skládkovné) stavebního odpadu směsného kód odpadu 17 09 04</t>
  </si>
  <si>
    <t xml:space="preserve">-1655820726</t>
  </si>
  <si>
    <t xml:space="preserve">11</t>
  </si>
  <si>
    <t xml:space="preserve">997013645</t>
  </si>
  <si>
    <t xml:space="preserve">Poplatek za uložení na skládce (skládkovné) odpadu asfaltového bez dehtu kód odpadu 17 03 02</t>
  </si>
  <si>
    <t xml:space="preserve">-2009811646</t>
  </si>
  <si>
    <t xml:space="preserve">12</t>
  </si>
  <si>
    <t xml:space="preserve">997013811</t>
  </si>
  <si>
    <t xml:space="preserve">Poplatek za uložení na skládce (skládkovné) stavebního odpadu dřevěného kód odpadu 17 02 01</t>
  </si>
  <si>
    <t xml:space="preserve">-1165420098</t>
  </si>
  <si>
    <t xml:space="preserve">13</t>
  </si>
  <si>
    <t xml:space="preserve">997013813</t>
  </si>
  <si>
    <t xml:space="preserve">Poplatek za uložení na skládce (skládkovné) stavebního odpadu z plastických hmot kód odpadu 17 02 03</t>
  </si>
  <si>
    <t xml:space="preserve">-1543674127</t>
  </si>
  <si>
    <t xml:space="preserve">998</t>
  </si>
  <si>
    <t xml:space="preserve">Přesun hmot</t>
  </si>
  <si>
    <t xml:space="preserve">14</t>
  </si>
  <si>
    <t xml:space="preserve">998018001</t>
  </si>
  <si>
    <t xml:space="preserve">Přesun hmot ruční pro budovy v do 6 m</t>
  </si>
  <si>
    <t xml:space="preserve">1869336153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</si>
  <si>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</si>
  <si>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</si>
  <si>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</si>
  <si>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</si>
  <si>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711111001</t>
  </si>
  <si>
    <t xml:space="preserve">Provedení izolace proti zemní vlhkosti vodorovné za studena nátěrem penetračním</t>
  </si>
  <si>
    <t xml:space="preserve">16</t>
  </si>
  <si>
    <t xml:space="preserve">-1227728798</t>
  </si>
  <si>
    <t xml:space="preserve">M</t>
  </si>
  <si>
    <t xml:space="preserve">11163150</t>
  </si>
  <si>
    <t xml:space="preserve">lak penetrační asfaltový</t>
  </si>
  <si>
    <t xml:space="preserve">32</t>
  </si>
  <si>
    <t xml:space="preserve">-743901406</t>
  </si>
  <si>
    <t xml:space="preserve">39,488*0,00033 'Přepočtené koeficientem množství</t>
  </si>
  <si>
    <t xml:space="preserve">17</t>
  </si>
  <si>
    <t xml:space="preserve">711131811</t>
  </si>
  <si>
    <t xml:space="preserve">Odstranění izolace proti zemní vlhkosti vodorovné</t>
  </si>
  <si>
    <t xml:space="preserve">-2130686492</t>
  </si>
  <si>
    <t xml:space="preserve">"1np-pokoj"2,4*3,15+"chodba"2,25*1,35+"pokoj"4,25*5,5+"kuchyn"1,4*2,05+"bojler"0,95*1,1+1,0*1,6</t>
  </si>
  <si>
    <t xml:space="preserve">18</t>
  </si>
  <si>
    <t xml:space="preserve">711141559</t>
  </si>
  <si>
    <t xml:space="preserve">Provedení izolace proti zemní vlhkosti pásy přitavením vodorovné NAIP</t>
  </si>
  <si>
    <t xml:space="preserve">-1595553429</t>
  </si>
  <si>
    <t xml:space="preserve">19</t>
  </si>
  <si>
    <t xml:space="preserve">62856011</t>
  </si>
  <si>
    <t xml:space="preserve">pás asfaltový natavitelný modifikovaný SBS tl 4,0mm s vložkou z hliníkové fólie, hliníkové fólie s textilií a spalitelnou PE fólií nebo jemnozrnným minerálním posypem na horním povrchu</t>
  </si>
  <si>
    <t xml:space="preserve">-266169864</t>
  </si>
  <si>
    <t xml:space="preserve">39,488*1,1655 'Přepočtené koeficientem množství</t>
  </si>
  <si>
    <t xml:space="preserve">20</t>
  </si>
  <si>
    <t xml:space="preserve">998711201</t>
  </si>
  <si>
    <t xml:space="preserve">Přesun hmot procentní pro izolace proti vodě, vlhkosti a plynům v objektech v do 6 m</t>
  </si>
  <si>
    <t xml:space="preserve">%</t>
  </si>
  <si>
    <t xml:space="preserve">1332525193</t>
  </si>
  <si>
    <t xml:space="preserve">725</t>
  </si>
  <si>
    <t xml:space="preserve">Zdravotechnika - zařizovací předměty</t>
  </si>
  <si>
    <t xml:space="preserve">725110814</t>
  </si>
  <si>
    <t xml:space="preserve">Demontáž klozetu Kombi</t>
  </si>
  <si>
    <t xml:space="preserve">soubor</t>
  </si>
  <si>
    <t xml:space="preserve">24032693</t>
  </si>
  <si>
    <t xml:space="preserve">22</t>
  </si>
  <si>
    <t xml:space="preserve">725112171</t>
  </si>
  <si>
    <t xml:space="preserve">Kombi klozet s hlubokým splachováním odpad vodorovný</t>
  </si>
  <si>
    <t xml:space="preserve">-368221576</t>
  </si>
  <si>
    <t xml:space="preserve">23</t>
  </si>
  <si>
    <t xml:space="preserve">725-pc 1</t>
  </si>
  <si>
    <t xml:space="preserve">Úprava napojení WC</t>
  </si>
  <si>
    <t xml:space="preserve">-1753515008</t>
  </si>
  <si>
    <t xml:space="preserve">24</t>
  </si>
  <si>
    <t xml:space="preserve">998725201</t>
  </si>
  <si>
    <t xml:space="preserve">Přesun hmot procentní pro zařizovací předměty v objektech v do 6 m</t>
  </si>
  <si>
    <t xml:space="preserve">1710045180</t>
  </si>
  <si>
    <t xml:space="preserve">762</t>
  </si>
  <si>
    <t xml:space="preserve">Konstrukce tesařské</t>
  </si>
  <si>
    <t xml:space="preserve">25</t>
  </si>
  <si>
    <t xml:space="preserve">762511226</t>
  </si>
  <si>
    <t xml:space="preserve">Podlahové kce podkladové z desek OSB tl 22 mm nebroušených na pero a drážku lepených</t>
  </si>
  <si>
    <t xml:space="preserve">379227161</t>
  </si>
  <si>
    <t xml:space="preserve">26</t>
  </si>
  <si>
    <t xml:space="preserve">762511827</t>
  </si>
  <si>
    <t xml:space="preserve">Demontáž kce podkladové z desek dřevoštěpkových tl přes 15 mm na pero a drážku lepených</t>
  </si>
  <si>
    <t xml:space="preserve">-1303299208</t>
  </si>
  <si>
    <t xml:space="preserve">"1np-pokoj"2,3*3,05+"chodba"2,15*1,25+"pokoj"4,15*5,4+"kuchyn"1,3*1,95+"bojler"0,85*1,0+0,9*1,5</t>
  </si>
  <si>
    <t xml:space="preserve">27</t>
  </si>
  <si>
    <t xml:space="preserve">762595001</t>
  </si>
  <si>
    <t xml:space="preserve">Spojovací prostředky pro položení dřevěných podlah a zakrytí kanálů</t>
  </si>
  <si>
    <t xml:space="preserve">763638452</t>
  </si>
  <si>
    <t xml:space="preserve">28</t>
  </si>
  <si>
    <t xml:space="preserve">998762201</t>
  </si>
  <si>
    <t xml:space="preserve">Přesun hmot procentní pro kce tesařské v objektech v do 6 m</t>
  </si>
  <si>
    <t xml:space="preserve">-1481053713</t>
  </si>
  <si>
    <t xml:space="preserve">766</t>
  </si>
  <si>
    <t xml:space="preserve">Konstrukce truhlářské</t>
  </si>
  <si>
    <t xml:space="preserve">29</t>
  </si>
  <si>
    <t xml:space="preserve">766-pc 1</t>
  </si>
  <si>
    <t xml:space="preserve">D+m Okno dřevěné diterm-podobné jako původní včetně zapravení 870/1140mm-přeměřit na stavbě</t>
  </si>
  <si>
    <t xml:space="preserve">kus</t>
  </si>
  <si>
    <t xml:space="preserve">802798585</t>
  </si>
  <si>
    <t xml:space="preserve">30</t>
  </si>
  <si>
    <t xml:space="preserve">998766201</t>
  </si>
  <si>
    <t xml:space="preserve">Přesun hmot procentní pro kce truhlářské v objektech v do 6 m</t>
  </si>
  <si>
    <t xml:space="preserve">-1005411931</t>
  </si>
  <si>
    <t xml:space="preserve">771</t>
  </si>
  <si>
    <t xml:space="preserve">Podlahy z dlaždic</t>
  </si>
  <si>
    <t xml:space="preserve">31</t>
  </si>
  <si>
    <t xml:space="preserve">771121011</t>
  </si>
  <si>
    <t xml:space="preserve">Nátěr penetrační na podlahu</t>
  </si>
  <si>
    <t xml:space="preserve">-1802442926</t>
  </si>
  <si>
    <t xml:space="preserve">1,2*1,6"krb"+"WC"1,4*0,9</t>
  </si>
  <si>
    <t xml:space="preserve">771151012</t>
  </si>
  <si>
    <t xml:space="preserve">Samonivelační stěrka podlah pevnosti 20 MPa tl přes 3 do 5 mm</t>
  </si>
  <si>
    <t xml:space="preserve">132868592</t>
  </si>
  <si>
    <t xml:space="preserve">33</t>
  </si>
  <si>
    <t xml:space="preserve">771161021</t>
  </si>
  <si>
    <t xml:space="preserve">Montáž profilu ukončujícího pro plynulý přechod (dlažby s kobercem apod.)</t>
  </si>
  <si>
    <t xml:space="preserve">-1499864388</t>
  </si>
  <si>
    <t xml:space="preserve">1,2+1,6*2</t>
  </si>
  <si>
    <t xml:space="preserve">34</t>
  </si>
  <si>
    <t xml:space="preserve">55343119</t>
  </si>
  <si>
    <t xml:space="preserve">profil přechodový Al narážecí 40mm dub, buk, javor, třešeň</t>
  </si>
  <si>
    <t xml:space="preserve">-36537087</t>
  </si>
  <si>
    <t xml:space="preserve">4,4*1,1 'Přepočtené koeficientem množství</t>
  </si>
  <si>
    <t xml:space="preserve">35</t>
  </si>
  <si>
    <t xml:space="preserve">771474113</t>
  </si>
  <si>
    <t xml:space="preserve">Montáž soklů z dlaždic keramických rovných flexibilní lepidlo v 100 mm</t>
  </si>
  <si>
    <t xml:space="preserve">1126677147</t>
  </si>
  <si>
    <t xml:space="preserve">36</t>
  </si>
  <si>
    <t xml:space="preserve">771574111</t>
  </si>
  <si>
    <t xml:space="preserve">Montáž podlah keramických hladkých lepených flexibilním lepidlem do 9 ks/m2</t>
  </si>
  <si>
    <t xml:space="preserve">39289250</t>
  </si>
  <si>
    <t xml:space="preserve">37</t>
  </si>
  <si>
    <t xml:space="preserve">59761011</t>
  </si>
  <si>
    <t xml:space="preserve">dlažba keramická slinutá hladká do interiéru i exteriéru do 9ks/m2</t>
  </si>
  <si>
    <t xml:space="preserve">-490519284</t>
  </si>
  <si>
    <t xml:space="preserve">4,6*0,1*1,1+3,18</t>
  </si>
  <si>
    <t xml:space="preserve">3,686*1,1 'Přepočtené koeficientem množství</t>
  </si>
  <si>
    <t xml:space="preserve">38</t>
  </si>
  <si>
    <t xml:space="preserve">771577111</t>
  </si>
  <si>
    <t xml:space="preserve">Příplatek k montáži podlah keramických lepených flexibilním lepidlem za plochu do 5 m2</t>
  </si>
  <si>
    <t xml:space="preserve">-79813245</t>
  </si>
  <si>
    <t xml:space="preserve">39</t>
  </si>
  <si>
    <t xml:space="preserve">771577114</t>
  </si>
  <si>
    <t xml:space="preserve">Příplatek k montáži podlah keramických lepených flexibilním lepidlem za spárování tmelem dvousložkovým</t>
  </si>
  <si>
    <t xml:space="preserve">-1076993937</t>
  </si>
  <si>
    <t xml:space="preserve">40</t>
  </si>
  <si>
    <t xml:space="preserve">771591112</t>
  </si>
  <si>
    <t xml:space="preserve">Izolace pod dlažbu nátěrem nebo stěrkou ve dvou vrstvách</t>
  </si>
  <si>
    <t xml:space="preserve">970463496</t>
  </si>
  <si>
    <t xml:space="preserve">1,5*1,0</t>
  </si>
  <si>
    <t xml:space="preserve">41</t>
  </si>
  <si>
    <t xml:space="preserve">771591115</t>
  </si>
  <si>
    <t xml:space="preserve">Podlahy spárování silikonem</t>
  </si>
  <si>
    <t xml:space="preserve">1172498920</t>
  </si>
  <si>
    <t xml:space="preserve">(1,4+0,9)*2+1,2</t>
  </si>
  <si>
    <t xml:space="preserve">42</t>
  </si>
  <si>
    <t xml:space="preserve">771-pc 1</t>
  </si>
  <si>
    <t xml:space="preserve">Příplatek -řezání dlažby</t>
  </si>
  <si>
    <t xml:space="preserve">1329703326</t>
  </si>
  <si>
    <t xml:space="preserve">43</t>
  </si>
  <si>
    <t xml:space="preserve">998771201</t>
  </si>
  <si>
    <t xml:space="preserve">Přesun hmot procentní pro podlahy z dlaždic v objektech v do 6 m</t>
  </si>
  <si>
    <t xml:space="preserve">501399353</t>
  </si>
  <si>
    <t xml:space="preserve">775</t>
  </si>
  <si>
    <t xml:space="preserve">Podlahy skládané</t>
  </si>
  <si>
    <t xml:space="preserve">44</t>
  </si>
  <si>
    <t xml:space="preserve">775411820</t>
  </si>
  <si>
    <t xml:space="preserve">Demontáž soklíků nebo lišt dřevěných připevňovaných vruty do suti</t>
  </si>
  <si>
    <t xml:space="preserve">-1984102326</t>
  </si>
  <si>
    <t xml:space="preserve">"1np"(2,3+3,05+2,15+1,25+4,15+5,4+1,3+1,95+0,85+1,0+0,9+1,5)*2</t>
  </si>
  <si>
    <t xml:space="preserve">"2"5,45+1,0*2+(3,1+3,05+3,6+3,05)*2</t>
  </si>
  <si>
    <t xml:space="preserve">Součet</t>
  </si>
  <si>
    <t xml:space="preserve">45</t>
  </si>
  <si>
    <t xml:space="preserve">775413320</t>
  </si>
  <si>
    <t xml:space="preserve">Montáž soklíku ze dřeva tvrdého nebo měkkého připevněného vruty s přetmelením</t>
  </si>
  <si>
    <t xml:space="preserve">963457616</t>
  </si>
  <si>
    <t xml:space="preserve">46</t>
  </si>
  <si>
    <t xml:space="preserve">61418155</t>
  </si>
  <si>
    <t xml:space="preserve">lišta soklová dřevěná </t>
  </si>
  <si>
    <t xml:space="preserve">402562791</t>
  </si>
  <si>
    <t xml:space="preserve">84,65</t>
  </si>
  <si>
    <t xml:space="preserve">84,65*1,08 'Přepočtené koeficientem množství</t>
  </si>
  <si>
    <t xml:space="preserve">47</t>
  </si>
  <si>
    <t xml:space="preserve">998775201</t>
  </si>
  <si>
    <t xml:space="preserve">Přesun hmot procentní pro podlahy dřevěné v objektech v do 6 m</t>
  </si>
  <si>
    <t xml:space="preserve">1817656360</t>
  </si>
  <si>
    <t xml:space="preserve">776</t>
  </si>
  <si>
    <t xml:space="preserve">Podlahy povlakové</t>
  </si>
  <si>
    <t xml:space="preserve">48</t>
  </si>
  <si>
    <t xml:space="preserve">776111115</t>
  </si>
  <si>
    <t xml:space="preserve">Broušení podkladu povlakových podlah před litím stěrky</t>
  </si>
  <si>
    <t xml:space="preserve">2075665915</t>
  </si>
  <si>
    <t xml:space="preserve">49</t>
  </si>
  <si>
    <t xml:space="preserve">776111311</t>
  </si>
  <si>
    <t xml:space="preserve">Vysátí podkladu povlakových podlah</t>
  </si>
  <si>
    <t xml:space="preserve">-2027360074</t>
  </si>
  <si>
    <t xml:space="preserve">50</t>
  </si>
  <si>
    <t xml:space="preserve">776121112</t>
  </si>
  <si>
    <t xml:space="preserve">Vodou ředitelná penetrace savého podkladu povlakových podlah</t>
  </si>
  <si>
    <t xml:space="preserve">-134107709</t>
  </si>
  <si>
    <t xml:space="preserve">51</t>
  </si>
  <si>
    <t xml:space="preserve">776121113</t>
  </si>
  <si>
    <t xml:space="preserve">Vodou ředitelná penetrace savého podkladu povlakových podlah schodišťových stupňů</t>
  </si>
  <si>
    <t xml:space="preserve">1413308691</t>
  </si>
  <si>
    <t xml:space="preserve">0,6*0,95*13</t>
  </si>
  <si>
    <t xml:space="preserve">52</t>
  </si>
  <si>
    <t xml:space="preserve">776141112</t>
  </si>
  <si>
    <t xml:space="preserve">Stěrka podlahová nivelační pro vyrovnání podkladu povlakových podlah pevnosti 20 MPa tl přes 3 do 5 mm</t>
  </si>
  <si>
    <t xml:space="preserve">939041816</t>
  </si>
  <si>
    <t xml:space="preserve">62,733-1,4*0,9</t>
  </si>
  <si>
    <t xml:space="preserve">53</t>
  </si>
  <si>
    <t xml:space="preserve">776141222</t>
  </si>
  <si>
    <t xml:space="preserve">Stěrka podlahová nivelační pro vyrovnání podkladu povlakových podlah schodišťových stupňů pevnosti 35 MPa tl přes 3 do 5 mm</t>
  </si>
  <si>
    <t xml:space="preserve">2104337762</t>
  </si>
  <si>
    <t xml:space="preserve">54</t>
  </si>
  <si>
    <t xml:space="preserve">776201812</t>
  </si>
  <si>
    <t xml:space="preserve">Demontáž lepených povlakových podlah </t>
  </si>
  <si>
    <t xml:space="preserve">-1400072067</t>
  </si>
  <si>
    <t xml:space="preserve">"2np-chodba"5,45*1,0+"pokoje"3,1*3,05+3,6*3,05</t>
  </si>
  <si>
    <t xml:space="preserve">55</t>
  </si>
  <si>
    <t xml:space="preserve">776221111</t>
  </si>
  <si>
    <t xml:space="preserve">Lepení pásů z PVC standardním lepidlem</t>
  </si>
  <si>
    <t xml:space="preserve">-2010978693</t>
  </si>
  <si>
    <t xml:space="preserve">-1,2*1,6</t>
  </si>
  <si>
    <t xml:space="preserve">56</t>
  </si>
  <si>
    <t xml:space="preserve">28412245</t>
  </si>
  <si>
    <t xml:space="preserve">krytina podlahová heterogenní š 1,5m tl 2mm</t>
  </si>
  <si>
    <t xml:space="preserve">1451437193</t>
  </si>
  <si>
    <t xml:space="preserve">60,813*1,1 'Přepočtené koeficientem množství</t>
  </si>
  <si>
    <t xml:space="preserve">57</t>
  </si>
  <si>
    <t xml:space="preserve">776301812</t>
  </si>
  <si>
    <t xml:space="preserve">Odstranění lepených podlahovin ze schodišťových stupňů</t>
  </si>
  <si>
    <t xml:space="preserve">-1807990409</t>
  </si>
  <si>
    <t xml:space="preserve">0,95*13</t>
  </si>
  <si>
    <t xml:space="preserve">58</t>
  </si>
  <si>
    <t xml:space="preserve">776431111</t>
  </si>
  <si>
    <t xml:space="preserve">Montáž schodišťových hran lepených</t>
  </si>
  <si>
    <t xml:space="preserve">-1974494050</t>
  </si>
  <si>
    <t xml:space="preserve">59</t>
  </si>
  <si>
    <t xml:space="preserve">28342160</t>
  </si>
  <si>
    <t xml:space="preserve">hrana schodová s lemovým ukončením z PVC 30x35x3mm</t>
  </si>
  <si>
    <t xml:space="preserve">-1159315978</t>
  </si>
  <si>
    <t xml:space="preserve">12,35*1,02 'Přepočtené koeficientem množství</t>
  </si>
  <si>
    <t xml:space="preserve">60</t>
  </si>
  <si>
    <t xml:space="preserve">998776201</t>
  </si>
  <si>
    <t xml:space="preserve">Přesun hmot procentní pro podlahy povlakové v objektech v do 6 m</t>
  </si>
  <si>
    <t xml:space="preserve">2121913842</t>
  </si>
  <si>
    <t xml:space="preserve">781</t>
  </si>
  <si>
    <t xml:space="preserve">Dokončovací práce - obklady</t>
  </si>
  <si>
    <t xml:space="preserve">61</t>
  </si>
  <si>
    <t xml:space="preserve">781121011</t>
  </si>
  <si>
    <t xml:space="preserve">Nátěr penetrační na stěnu</t>
  </si>
  <si>
    <t xml:space="preserve">-1127583087</t>
  </si>
  <si>
    <t xml:space="preserve">1,2*2,6</t>
  </si>
  <si>
    <t xml:space="preserve">62</t>
  </si>
  <si>
    <t xml:space="preserve">781151031</t>
  </si>
  <si>
    <t xml:space="preserve">Celoplošné vyrovnání podkladu stěrkou tl 3 mm</t>
  </si>
  <si>
    <t xml:space="preserve">-464467456</t>
  </si>
  <si>
    <t xml:space="preserve">63</t>
  </si>
  <si>
    <t xml:space="preserve">781474111</t>
  </si>
  <si>
    <t xml:space="preserve">Montáž obkladů vnitřních keramických hladkých přes 6 do 9 ks/m2 lepených flexibilním lepidlem</t>
  </si>
  <si>
    <t xml:space="preserve">-1499210705</t>
  </si>
  <si>
    <t xml:space="preserve">64</t>
  </si>
  <si>
    <t xml:space="preserve">781477111</t>
  </si>
  <si>
    <t xml:space="preserve">Příplatek k montáži obkladů vnitřních keramických hladkých za plochu do 10 m2</t>
  </si>
  <si>
    <t xml:space="preserve">-1713390507</t>
  </si>
  <si>
    <t xml:space="preserve">65</t>
  </si>
  <si>
    <t xml:space="preserve">781477114</t>
  </si>
  <si>
    <t xml:space="preserve">Příplatek k montáži obkladů vnitřních keramických hladkých za spárování tmelem dvousložkovým</t>
  </si>
  <si>
    <t xml:space="preserve">1589459047</t>
  </si>
  <si>
    <t xml:space="preserve">66</t>
  </si>
  <si>
    <t xml:space="preserve">781494511</t>
  </si>
  <si>
    <t xml:space="preserve">Plastové profily ukončovací lepené flexibilním lepidlem</t>
  </si>
  <si>
    <t xml:space="preserve">622347421</t>
  </si>
  <si>
    <t xml:space="preserve">67</t>
  </si>
  <si>
    <t xml:space="preserve">781-pc 1</t>
  </si>
  <si>
    <t xml:space="preserve">Dodávka obkladu vnitřních keramických hladkých 400/400mm</t>
  </si>
  <si>
    <t xml:space="preserve">-509570477</t>
  </si>
  <si>
    <t xml:space="preserve">3,12</t>
  </si>
  <si>
    <t xml:space="preserve">3,12*1,1 'Přepočtené koeficientem množství</t>
  </si>
  <si>
    <t xml:space="preserve">68</t>
  </si>
  <si>
    <t xml:space="preserve">998781201</t>
  </si>
  <si>
    <t xml:space="preserve">Přesun hmot procentní pro obklady keramické v objektech v do 6 m</t>
  </si>
  <si>
    <t xml:space="preserve">358499979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</si>
  <si>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</si>
  <si>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</si>
  <si>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</si>
  <si>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</si>
  <si>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69</t>
  </si>
  <si>
    <t xml:space="preserve">030001000</t>
  </si>
  <si>
    <t xml:space="preserve">Zařízení staveniště 1%</t>
  </si>
  <si>
    <t xml:space="preserve">1024</t>
  </si>
  <si>
    <t xml:space="preserve">2068812796</t>
  </si>
  <si>
    <t xml:space="preserve">VRN6</t>
  </si>
  <si>
    <t xml:space="preserve">Územní vlivy</t>
  </si>
  <si>
    <t xml:space="preserve">70</t>
  </si>
  <si>
    <t xml:space="preserve">062002000</t>
  </si>
  <si>
    <t xml:space="preserve">Ztížené dopravní podmínky</t>
  </si>
  <si>
    <t xml:space="preserve">1047020802</t>
  </si>
  <si>
    <t xml:space="preserve">VRN9</t>
  </si>
  <si>
    <t xml:space="preserve">Ostatní náklady</t>
  </si>
  <si>
    <t xml:space="preserve">71</t>
  </si>
  <si>
    <t xml:space="preserve">090001000</t>
  </si>
  <si>
    <t xml:space="preserve">Mimostaveništní doprava 3%</t>
  </si>
  <si>
    <t xml:space="preserve">-297711081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</si>
</sst>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7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Rakovec1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podlah v chatce č.1 v rekreačním středisku Rakovec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Rakovec,Brno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22. 7. 2022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 601 67 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'Rakovec1 - Oprava podlah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'Rakovec1 - Oprava podlah ...'!P130</f>
        <v>0</v>
      </c>
      <c r="AV95" s="94" t="n">
        <f aca="false">'Rakovec1 - Oprava podlah ...'!J31</f>
        <v>0</v>
      </c>
      <c r="AW95" s="94" t="n">
        <f aca="false">'Rakovec1 - Oprava podlah ...'!J32</f>
        <v>0</v>
      </c>
      <c r="AX95" s="94" t="n">
        <f aca="false">'Rakovec1 - Oprava podlah ...'!J33</f>
        <v>0</v>
      </c>
      <c r="AY95" s="94" t="n">
        <f aca="false">'Rakovec1 - Oprava podlah ...'!J34</f>
        <v>0</v>
      </c>
      <c r="AZ95" s="94" t="n">
        <f aca="false">'Rakovec1 - Oprava podlah ...'!F31</f>
        <v>0</v>
      </c>
      <c r="BA95" s="94" t="n">
        <f aca="false">'Rakovec1 - Oprava podlah ...'!F32</f>
        <v>0</v>
      </c>
      <c r="BB95" s="94" t="n">
        <f aca="false">'Rakovec1 - Oprava podlah ...'!F33</f>
        <v>0</v>
      </c>
      <c r="BC95" s="94" t="n">
        <f aca="false">'Rakovec1 - Oprava podlah ...'!F34</f>
        <v>0</v>
      </c>
      <c r="BD95" s="96" t="n">
        <f aca="false">'Rakovec1 - Oprava podlah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kovec1 - Oprava podlah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56"/>
  <sheetViews>
    <sheetView showFormulas="false" showGridLines="false" showRowColHeaders="true" showZeros="true" rightToLeft="false" tabSelected="true" showOutlineSymbols="true" defaultGridColor="true" view="normal" topLeftCell="A243" colorId="64" zoomScale="100" zoomScaleNormal="100" zoomScalePageLayoutView="100" workbookViewId="0">
      <selection pane="topLeft" activeCell="F215" activeCellId="0" sqref="F21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22. 7. 2022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ROUND(J130,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ROUND((SUM(BE130:BE255)),  2)</f>
        <v>0</v>
      </c>
      <c r="G31" s="22"/>
      <c r="H31" s="22"/>
      <c r="I31" s="112" t="n">
        <v>0.21</v>
      </c>
      <c r="J31" s="111" t="n">
        <f aca="false">ROUND(((SUM(BE130:BE255))*I31),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ROUND((SUM(BF130:BF255)),  2)</f>
        <v>0</v>
      </c>
      <c r="G32" s="22"/>
      <c r="H32" s="22"/>
      <c r="I32" s="112" t="n">
        <v>0.15</v>
      </c>
      <c r="J32" s="111" t="n">
        <f aca="false">ROUND(((SUM(BF130:BF255))*I32),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ROUND((SUM(BG130:BG255)),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ROUND((SUM(BH130:BH255)),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ROUND((SUM(BI130:BI255)),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podlah v chatce č.1 v rekreačním středisku Rakovec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Rakovec,Brno</v>
      </c>
      <c r="G87" s="22"/>
      <c r="H87" s="22"/>
      <c r="I87" s="15" t="s">
        <v>21</v>
      </c>
      <c r="J87" s="101" t="str">
        <f aca="false">IF(J10="","",J10)</f>
        <v>22. 7. 2022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 601 67 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J130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J131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J132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J134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J144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J153</f>
        <v>0</v>
      </c>
      <c r="L99" s="131"/>
    </row>
    <row r="100" s="125" customFormat="true" ht="24.95" hidden="false" customHeight="true" outlineLevel="0" collapsed="false">
      <c r="B100" s="126"/>
      <c r="D100" s="127" t="s">
        <v>93</v>
      </c>
      <c r="E100" s="128"/>
      <c r="F100" s="128"/>
      <c r="G100" s="128"/>
      <c r="H100" s="128"/>
      <c r="I100" s="128"/>
      <c r="J100" s="129" t="n">
        <f aca="false">J155</f>
        <v>0</v>
      </c>
      <c r="L100" s="126"/>
    </row>
    <row r="101" s="130" customFormat="true" ht="19.95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J156</f>
        <v>0</v>
      </c>
      <c r="L101" s="131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J166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J171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J177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J180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J201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J211</f>
        <v>0</v>
      </c>
      <c r="L107" s="131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J237</f>
        <v>0</v>
      </c>
      <c r="L108" s="131"/>
    </row>
    <row r="109" s="125" customFormat="true" ht="24.95" hidden="false" customHeight="true" outlineLevel="0" collapsed="false">
      <c r="B109" s="126"/>
      <c r="D109" s="127" t="s">
        <v>102</v>
      </c>
      <c r="E109" s="128"/>
      <c r="F109" s="128"/>
      <c r="G109" s="128"/>
      <c r="H109" s="128"/>
      <c r="I109" s="128"/>
      <c r="J109" s="129" t="n">
        <f aca="false">J249</f>
        <v>0</v>
      </c>
      <c r="L109" s="126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J250</f>
        <v>0</v>
      </c>
      <c r="L110" s="131"/>
    </row>
    <row r="111" s="130" customFormat="true" ht="19.95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J252</f>
        <v>0</v>
      </c>
      <c r="L111" s="131"/>
    </row>
    <row r="112" s="130" customFormat="true" ht="19.95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J254</f>
        <v>0</v>
      </c>
      <c r="L112" s="131"/>
    </row>
    <row r="113" s="27" customFormat="true" ht="21.85" hidden="false" customHeight="true" outlineLevel="0" collapsed="false">
      <c r="A113" s="22"/>
      <c r="B113" s="23"/>
      <c r="C113" s="22"/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8" s="27" customFormat="true" ht="6.95" hidden="false" customHeight="true" outlineLevel="0" collapsed="false">
      <c r="A118" s="22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24.95" hidden="false" customHeight="true" outlineLevel="0" collapsed="false">
      <c r="A119" s="22"/>
      <c r="B119" s="23"/>
      <c r="C119" s="7" t="s">
        <v>106</v>
      </c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2" hidden="false" customHeight="true" outlineLevel="0" collapsed="false">
      <c r="A121" s="22"/>
      <c r="B121" s="23"/>
      <c r="C121" s="15" t="s">
        <v>15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6.5" hidden="false" customHeight="true" outlineLevel="0" collapsed="false">
      <c r="A122" s="22"/>
      <c r="B122" s="23"/>
      <c r="C122" s="22"/>
      <c r="D122" s="22"/>
      <c r="E122" s="100" t="str">
        <f aca="false">E7</f>
        <v>Oprava podlah v chatce č.1 v rekreačním středisku Rakovec</v>
      </c>
      <c r="F122" s="100"/>
      <c r="G122" s="100"/>
      <c r="H122" s="100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2" hidden="false" customHeight="true" outlineLevel="0" collapsed="false">
      <c r="A124" s="22"/>
      <c r="B124" s="23"/>
      <c r="C124" s="15" t="s">
        <v>19</v>
      </c>
      <c r="D124" s="22"/>
      <c r="E124" s="22"/>
      <c r="F124" s="16" t="str">
        <f aca="false">F10</f>
        <v>Rakovec,Brno</v>
      </c>
      <c r="G124" s="22"/>
      <c r="H124" s="22"/>
      <c r="I124" s="15" t="s">
        <v>21</v>
      </c>
      <c r="J124" s="101" t="str">
        <f aca="false">IF(J10="","",J10)</f>
        <v>22. 7. 2022</v>
      </c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23</v>
      </c>
      <c r="D126" s="22"/>
      <c r="E126" s="22"/>
      <c r="F126" s="16" t="str">
        <f aca="false">E13</f>
        <v>MmBrna,OSM, Husova 3, Brno 601 67 </v>
      </c>
      <c r="G126" s="22"/>
      <c r="H126" s="22"/>
      <c r="I126" s="15" t="s">
        <v>29</v>
      </c>
      <c r="J126" s="121" t="str">
        <f aca="false">E19</f>
        <v>Radka Volková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5.15" hidden="false" customHeight="true" outlineLevel="0" collapsed="false">
      <c r="A127" s="22"/>
      <c r="B127" s="23"/>
      <c r="C127" s="15" t="s">
        <v>27</v>
      </c>
      <c r="D127" s="22"/>
      <c r="E127" s="22"/>
      <c r="F127" s="16" t="str">
        <f aca="false">IF(E16="","",E16)</f>
        <v>Vyplň údaj</v>
      </c>
      <c r="G127" s="22"/>
      <c r="H127" s="22"/>
      <c r="I127" s="15" t="s">
        <v>32</v>
      </c>
      <c r="J127" s="121" t="str">
        <f aca="false">E22</f>
        <v>Radka Volková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0.3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141" customFormat="true" ht="29.3" hidden="false" customHeight="true" outlineLevel="0" collapsed="false">
      <c r="A129" s="135"/>
      <c r="B129" s="136"/>
      <c r="C129" s="137" t="s">
        <v>107</v>
      </c>
      <c r="D129" s="138" t="s">
        <v>59</v>
      </c>
      <c r="E129" s="138" t="s">
        <v>55</v>
      </c>
      <c r="F129" s="138" t="s">
        <v>56</v>
      </c>
      <c r="G129" s="138" t="s">
        <v>108</v>
      </c>
      <c r="H129" s="138" t="s">
        <v>109</v>
      </c>
      <c r="I129" s="138" t="s">
        <v>110</v>
      </c>
      <c r="J129" s="138" t="s">
        <v>85</v>
      </c>
      <c r="K129" s="139" t="s">
        <v>111</v>
      </c>
      <c r="L129" s="140"/>
      <c r="M129" s="68"/>
      <c r="N129" s="69" t="s">
        <v>38</v>
      </c>
      <c r="O129" s="69" t="s">
        <v>112</v>
      </c>
      <c r="P129" s="69" t="s">
        <v>113</v>
      </c>
      <c r="Q129" s="69" t="s">
        <v>114</v>
      </c>
      <c r="R129" s="69" t="s">
        <v>115</v>
      </c>
      <c r="S129" s="69" t="s">
        <v>116</v>
      </c>
      <c r="T129" s="70" t="s">
        <v>117</v>
      </c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35"/>
      <c r="AE129" s="135"/>
    </row>
    <row r="130" s="27" customFormat="true" ht="22.8" hidden="false" customHeight="true" outlineLevel="0" collapsed="false">
      <c r="A130" s="22"/>
      <c r="B130" s="23"/>
      <c r="C130" s="76" t="s">
        <v>118</v>
      </c>
      <c r="D130" s="22"/>
      <c r="E130" s="22"/>
      <c r="F130" s="22"/>
      <c r="G130" s="22"/>
      <c r="H130" s="22"/>
      <c r="I130" s="22"/>
      <c r="J130" s="142" t="n">
        <f aca="false">BK130</f>
        <v>0</v>
      </c>
      <c r="K130" s="22"/>
      <c r="L130" s="23"/>
      <c r="M130" s="71"/>
      <c r="N130" s="58"/>
      <c r="O130" s="72"/>
      <c r="P130" s="143" t="n">
        <f aca="false">P131+P155+P249</f>
        <v>0</v>
      </c>
      <c r="Q130" s="72"/>
      <c r="R130" s="143" t="n">
        <f aca="false">R131+R155+R249</f>
        <v>3.85697078</v>
      </c>
      <c r="S130" s="72"/>
      <c r="T130" s="144" t="n">
        <f aca="false">T131+T155+T249</f>
        <v>1.21943852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T130" s="3" t="s">
        <v>73</v>
      </c>
      <c r="AU130" s="3" t="s">
        <v>87</v>
      </c>
      <c r="BK130" s="145" t="n">
        <f aca="false">BK131+BK155+BK249</f>
        <v>0</v>
      </c>
    </row>
    <row r="131" s="146" customFormat="true" ht="25.9" hidden="false" customHeight="true" outlineLevel="0" collapsed="false">
      <c r="B131" s="147"/>
      <c r="D131" s="148" t="s">
        <v>73</v>
      </c>
      <c r="E131" s="149" t="s">
        <v>119</v>
      </c>
      <c r="F131" s="149" t="s">
        <v>120</v>
      </c>
      <c r="I131" s="150"/>
      <c r="J131" s="151" t="n">
        <f aca="false">BK131</f>
        <v>0</v>
      </c>
      <c r="L131" s="147"/>
      <c r="M131" s="152"/>
      <c r="N131" s="153"/>
      <c r="O131" s="153"/>
      <c r="P131" s="154" t="n">
        <f aca="false">P132+P134+P144+P153</f>
        <v>0</v>
      </c>
      <c r="Q131" s="153"/>
      <c r="R131" s="154" t="n">
        <f aca="false">R132+R134+R144+R153</f>
        <v>2.0922312</v>
      </c>
      <c r="S131" s="153"/>
      <c r="T131" s="155" t="n">
        <f aca="false">T132+T134+T144+T153</f>
        <v>0.1374</v>
      </c>
      <c r="AR131" s="148" t="s">
        <v>79</v>
      </c>
      <c r="AT131" s="156" t="s">
        <v>73</v>
      </c>
      <c r="AU131" s="156" t="s">
        <v>74</v>
      </c>
      <c r="AY131" s="148" t="s">
        <v>121</v>
      </c>
      <c r="BK131" s="157" t="n">
        <f aca="false">BK132+BK134+BK144+BK153</f>
        <v>0</v>
      </c>
    </row>
    <row r="132" s="146" customFormat="true" ht="22.8" hidden="false" customHeight="true" outlineLevel="0" collapsed="false">
      <c r="B132" s="147"/>
      <c r="D132" s="148" t="s">
        <v>73</v>
      </c>
      <c r="E132" s="158" t="s">
        <v>122</v>
      </c>
      <c r="F132" s="158" t="s">
        <v>123</v>
      </c>
      <c r="I132" s="150"/>
      <c r="J132" s="159" t="n">
        <f aca="false">BK132</f>
        <v>0</v>
      </c>
      <c r="L132" s="147"/>
      <c r="M132" s="152"/>
      <c r="N132" s="153"/>
      <c r="O132" s="153"/>
      <c r="P132" s="154" t="n">
        <f aca="false">P133</f>
        <v>0</v>
      </c>
      <c r="Q132" s="153"/>
      <c r="R132" s="154" t="n">
        <f aca="false">R133</f>
        <v>2.0892816</v>
      </c>
      <c r="S132" s="153"/>
      <c r="T132" s="155" t="n">
        <f aca="false">T133</f>
        <v>0</v>
      </c>
      <c r="AR132" s="148" t="s">
        <v>79</v>
      </c>
      <c r="AT132" s="156" t="s">
        <v>73</v>
      </c>
      <c r="AU132" s="156" t="s">
        <v>79</v>
      </c>
      <c r="AY132" s="148" t="s">
        <v>121</v>
      </c>
      <c r="BK132" s="157" t="n">
        <f aca="false">BK133</f>
        <v>0</v>
      </c>
    </row>
    <row r="133" s="27" customFormat="true" ht="24.15" hidden="false" customHeight="true" outlineLevel="0" collapsed="false">
      <c r="A133" s="22"/>
      <c r="B133" s="160"/>
      <c r="C133" s="161" t="s">
        <v>79</v>
      </c>
      <c r="D133" s="161" t="s">
        <v>124</v>
      </c>
      <c r="E133" s="162" t="s">
        <v>125</v>
      </c>
      <c r="F133" s="163" t="s">
        <v>126</v>
      </c>
      <c r="G133" s="164" t="s">
        <v>127</v>
      </c>
      <c r="H133" s="165" t="n">
        <v>36.848</v>
      </c>
      <c r="I133" s="166"/>
      <c r="J133" s="167" t="n">
        <f aca="false">ROUND(I133*H133,2)</f>
        <v>0</v>
      </c>
      <c r="K133" s="163"/>
      <c r="L133" s="23"/>
      <c r="M133" s="168"/>
      <c r="N133" s="169" t="s">
        <v>39</v>
      </c>
      <c r="O133" s="60"/>
      <c r="P133" s="170" t="n">
        <f aca="false">O133*H133</f>
        <v>0</v>
      </c>
      <c r="Q133" s="170" t="n">
        <v>0.0567</v>
      </c>
      <c r="R133" s="170" t="n">
        <f aca="false">Q133*H133</f>
        <v>2.0892816</v>
      </c>
      <c r="S133" s="170" t="n">
        <v>0</v>
      </c>
      <c r="T133" s="171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2" t="s">
        <v>128</v>
      </c>
      <c r="AT133" s="172" t="s">
        <v>124</v>
      </c>
      <c r="AU133" s="172" t="s">
        <v>81</v>
      </c>
      <c r="AY133" s="3" t="s">
        <v>121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79</v>
      </c>
      <c r="BK133" s="173" t="n">
        <f aca="false">ROUND(I133*H133,2)</f>
        <v>0</v>
      </c>
      <c r="BL133" s="3" t="s">
        <v>128</v>
      </c>
      <c r="BM133" s="172" t="s">
        <v>129</v>
      </c>
    </row>
    <row r="134" s="146" customFormat="true" ht="22.8" hidden="false" customHeight="true" outlineLevel="0" collapsed="false">
      <c r="B134" s="147"/>
      <c r="D134" s="148" t="s">
        <v>73</v>
      </c>
      <c r="E134" s="158" t="s">
        <v>130</v>
      </c>
      <c r="F134" s="158" t="s">
        <v>131</v>
      </c>
      <c r="I134" s="150"/>
      <c r="J134" s="159" t="n">
        <f aca="false">BK134</f>
        <v>0</v>
      </c>
      <c r="L134" s="147"/>
      <c r="M134" s="152"/>
      <c r="N134" s="153"/>
      <c r="O134" s="153"/>
      <c r="P134" s="154" t="n">
        <f aca="false">SUM(P135:P143)</f>
        <v>0</v>
      </c>
      <c r="Q134" s="153"/>
      <c r="R134" s="154" t="n">
        <f aca="false">SUM(R135:R143)</f>
        <v>0.0029496</v>
      </c>
      <c r="S134" s="153"/>
      <c r="T134" s="155" t="n">
        <f aca="false">SUM(T135:T143)</f>
        <v>0.1374</v>
      </c>
      <c r="AR134" s="148" t="s">
        <v>79</v>
      </c>
      <c r="AT134" s="156" t="s">
        <v>73</v>
      </c>
      <c r="AU134" s="156" t="s">
        <v>79</v>
      </c>
      <c r="AY134" s="148" t="s">
        <v>121</v>
      </c>
      <c r="BK134" s="157" t="n">
        <f aca="false">SUM(BK135:BK143)</f>
        <v>0</v>
      </c>
    </row>
    <row r="135" s="27" customFormat="true" ht="33" hidden="false" customHeight="true" outlineLevel="0" collapsed="false">
      <c r="A135" s="22"/>
      <c r="B135" s="160"/>
      <c r="C135" s="161" t="s">
        <v>81</v>
      </c>
      <c r="D135" s="161" t="s">
        <v>124</v>
      </c>
      <c r="E135" s="162" t="s">
        <v>132</v>
      </c>
      <c r="F135" s="163" t="s">
        <v>133</v>
      </c>
      <c r="G135" s="164" t="s">
        <v>127</v>
      </c>
      <c r="H135" s="165" t="n">
        <v>3.6</v>
      </c>
      <c r="I135" s="166"/>
      <c r="J135" s="167" t="n">
        <f aca="false">ROUND(I135*H135,2)</f>
        <v>0</v>
      </c>
      <c r="K135" s="163" t="s">
        <v>134</v>
      </c>
      <c r="L135" s="23"/>
      <c r="M135" s="168"/>
      <c r="N135" s="169" t="s">
        <v>39</v>
      </c>
      <c r="O135" s="60"/>
      <c r="P135" s="170" t="n">
        <f aca="false">O135*H135</f>
        <v>0</v>
      </c>
      <c r="Q135" s="170" t="n">
        <v>0.00013</v>
      </c>
      <c r="R135" s="170" t="n">
        <f aca="false">Q135*H135</f>
        <v>0.000468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128</v>
      </c>
      <c r="AT135" s="172" t="s">
        <v>124</v>
      </c>
      <c r="AU135" s="172" t="s">
        <v>81</v>
      </c>
      <c r="AY135" s="3" t="s">
        <v>121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79</v>
      </c>
      <c r="BK135" s="173" t="n">
        <f aca="false">ROUND(I135*H135,2)</f>
        <v>0</v>
      </c>
      <c r="BL135" s="3" t="s">
        <v>128</v>
      </c>
      <c r="BM135" s="172" t="s">
        <v>135</v>
      </c>
    </row>
    <row r="136" s="174" customFormat="true" ht="12.8" hidden="false" customHeight="false" outlineLevel="0" collapsed="false">
      <c r="B136" s="175"/>
      <c r="D136" s="176" t="s">
        <v>136</v>
      </c>
      <c r="E136" s="177"/>
      <c r="F136" s="178" t="s">
        <v>137</v>
      </c>
      <c r="H136" s="179" t="n">
        <v>3.6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136</v>
      </c>
      <c r="AU136" s="177" t="s">
        <v>81</v>
      </c>
      <c r="AV136" s="174" t="s">
        <v>81</v>
      </c>
      <c r="AW136" s="174" t="s">
        <v>31</v>
      </c>
      <c r="AX136" s="174" t="s">
        <v>79</v>
      </c>
      <c r="AY136" s="177" t="s">
        <v>121</v>
      </c>
    </row>
    <row r="137" s="27" customFormat="true" ht="24.15" hidden="false" customHeight="true" outlineLevel="0" collapsed="false">
      <c r="A137" s="22"/>
      <c r="B137" s="160"/>
      <c r="C137" s="161" t="s">
        <v>138</v>
      </c>
      <c r="D137" s="161" t="s">
        <v>124</v>
      </c>
      <c r="E137" s="162" t="s">
        <v>139</v>
      </c>
      <c r="F137" s="163" t="s">
        <v>140</v>
      </c>
      <c r="G137" s="164" t="s">
        <v>127</v>
      </c>
      <c r="H137" s="165" t="n">
        <v>61.04</v>
      </c>
      <c r="I137" s="166"/>
      <c r="J137" s="167" t="n">
        <f aca="false">ROUND(I137*H137,2)</f>
        <v>0</v>
      </c>
      <c r="K137" s="163" t="s">
        <v>134</v>
      </c>
      <c r="L137" s="23"/>
      <c r="M137" s="168"/>
      <c r="N137" s="169" t="s">
        <v>39</v>
      </c>
      <c r="O137" s="60"/>
      <c r="P137" s="170" t="n">
        <f aca="false">O137*H137</f>
        <v>0</v>
      </c>
      <c r="Q137" s="170" t="n">
        <v>4E-005</v>
      </c>
      <c r="R137" s="170" t="n">
        <f aca="false">Q137*H137</f>
        <v>0.0024416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128</v>
      </c>
      <c r="AT137" s="172" t="s">
        <v>124</v>
      </c>
      <c r="AU137" s="172" t="s">
        <v>81</v>
      </c>
      <c r="AY137" s="3" t="s">
        <v>121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79</v>
      </c>
      <c r="BK137" s="173" t="n">
        <f aca="false">ROUND(I137*H137,2)</f>
        <v>0</v>
      </c>
      <c r="BL137" s="3" t="s">
        <v>128</v>
      </c>
      <c r="BM137" s="172" t="s">
        <v>141</v>
      </c>
    </row>
    <row r="138" s="174" customFormat="true" ht="12.8" hidden="false" customHeight="false" outlineLevel="0" collapsed="false">
      <c r="B138" s="175"/>
      <c r="D138" s="176" t="s">
        <v>136</v>
      </c>
      <c r="E138" s="177"/>
      <c r="F138" s="178" t="s">
        <v>142</v>
      </c>
      <c r="H138" s="179" t="n">
        <v>61.04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136</v>
      </c>
      <c r="AU138" s="177" t="s">
        <v>81</v>
      </c>
      <c r="AV138" s="174" t="s">
        <v>81</v>
      </c>
      <c r="AW138" s="174" t="s">
        <v>31</v>
      </c>
      <c r="AX138" s="174" t="s">
        <v>79</v>
      </c>
      <c r="AY138" s="177" t="s">
        <v>121</v>
      </c>
    </row>
    <row r="139" s="27" customFormat="true" ht="24.15" hidden="false" customHeight="true" outlineLevel="0" collapsed="false">
      <c r="A139" s="22"/>
      <c r="B139" s="160"/>
      <c r="C139" s="161" t="s">
        <v>128</v>
      </c>
      <c r="D139" s="161" t="s">
        <v>124</v>
      </c>
      <c r="E139" s="162" t="s">
        <v>143</v>
      </c>
      <c r="F139" s="163" t="s">
        <v>144</v>
      </c>
      <c r="G139" s="164" t="s">
        <v>145</v>
      </c>
      <c r="H139" s="165" t="n">
        <v>1</v>
      </c>
      <c r="I139" s="166"/>
      <c r="J139" s="167" t="n">
        <f aca="false">ROUND(I139*H139,2)</f>
        <v>0</v>
      </c>
      <c r="K139" s="163"/>
      <c r="L139" s="23"/>
      <c r="M139" s="168"/>
      <c r="N139" s="169" t="s">
        <v>39</v>
      </c>
      <c r="O139" s="60"/>
      <c r="P139" s="170" t="n">
        <f aca="false">O139*H139</f>
        <v>0</v>
      </c>
      <c r="Q139" s="170" t="n">
        <v>4E-005</v>
      </c>
      <c r="R139" s="170" t="n">
        <f aca="false">Q139*H139</f>
        <v>4E-005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128</v>
      </c>
      <c r="AT139" s="172" t="s">
        <v>124</v>
      </c>
      <c r="AU139" s="172" t="s">
        <v>81</v>
      </c>
      <c r="AY139" s="3" t="s">
        <v>121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79</v>
      </c>
      <c r="BK139" s="173" t="n">
        <f aca="false">ROUND(I139*H139,2)</f>
        <v>0</v>
      </c>
      <c r="BL139" s="3" t="s">
        <v>128</v>
      </c>
      <c r="BM139" s="172" t="s">
        <v>146</v>
      </c>
    </row>
    <row r="140" s="174" customFormat="true" ht="12.8" hidden="false" customHeight="false" outlineLevel="0" collapsed="false">
      <c r="B140" s="175"/>
      <c r="D140" s="176" t="s">
        <v>136</v>
      </c>
      <c r="E140" s="177"/>
      <c r="F140" s="178" t="s">
        <v>79</v>
      </c>
      <c r="H140" s="179" t="n">
        <v>1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136</v>
      </c>
      <c r="AU140" s="177" t="s">
        <v>81</v>
      </c>
      <c r="AV140" s="174" t="s">
        <v>81</v>
      </c>
      <c r="AW140" s="174" t="s">
        <v>31</v>
      </c>
      <c r="AX140" s="174" t="s">
        <v>79</v>
      </c>
      <c r="AY140" s="177" t="s">
        <v>121</v>
      </c>
    </row>
    <row r="141" s="27" customFormat="true" ht="16.5" hidden="false" customHeight="true" outlineLevel="0" collapsed="false">
      <c r="A141" s="22"/>
      <c r="B141" s="160"/>
      <c r="C141" s="161" t="s">
        <v>147</v>
      </c>
      <c r="D141" s="161" t="s">
        <v>124</v>
      </c>
      <c r="E141" s="162" t="s">
        <v>148</v>
      </c>
      <c r="F141" s="163" t="s">
        <v>149</v>
      </c>
      <c r="G141" s="164" t="s">
        <v>150</v>
      </c>
      <c r="H141" s="165" t="n">
        <v>4.6</v>
      </c>
      <c r="I141" s="166"/>
      <c r="J141" s="167" t="n">
        <f aca="false">ROUND(I141*H141,2)</f>
        <v>0</v>
      </c>
      <c r="K141" s="163" t="s">
        <v>134</v>
      </c>
      <c r="L141" s="23"/>
      <c r="M141" s="168"/>
      <c r="N141" s="169" t="s">
        <v>39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0.009</v>
      </c>
      <c r="T141" s="171" t="n">
        <f aca="false">S141*H141</f>
        <v>0.0414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128</v>
      </c>
      <c r="AT141" s="172" t="s">
        <v>124</v>
      </c>
      <c r="AU141" s="172" t="s">
        <v>81</v>
      </c>
      <c r="AY141" s="3" t="s">
        <v>121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79</v>
      </c>
      <c r="BK141" s="173" t="n">
        <f aca="false">ROUND(I141*H141,2)</f>
        <v>0</v>
      </c>
      <c r="BL141" s="3" t="s">
        <v>128</v>
      </c>
      <c r="BM141" s="172" t="s">
        <v>151</v>
      </c>
    </row>
    <row r="142" s="174" customFormat="true" ht="12.8" hidden="false" customHeight="false" outlineLevel="0" collapsed="false">
      <c r="B142" s="175"/>
      <c r="D142" s="176" t="s">
        <v>136</v>
      </c>
      <c r="E142" s="177"/>
      <c r="F142" s="178" t="s">
        <v>152</v>
      </c>
      <c r="H142" s="179" t="n">
        <v>4.6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136</v>
      </c>
      <c r="AU142" s="177" t="s">
        <v>81</v>
      </c>
      <c r="AV142" s="174" t="s">
        <v>81</v>
      </c>
      <c r="AW142" s="174" t="s">
        <v>31</v>
      </c>
      <c r="AX142" s="174" t="s">
        <v>79</v>
      </c>
      <c r="AY142" s="177" t="s">
        <v>121</v>
      </c>
    </row>
    <row r="143" s="27" customFormat="true" ht="24.15" hidden="false" customHeight="true" outlineLevel="0" collapsed="false">
      <c r="A143" s="22"/>
      <c r="B143" s="160"/>
      <c r="C143" s="161" t="s">
        <v>122</v>
      </c>
      <c r="D143" s="161" t="s">
        <v>124</v>
      </c>
      <c r="E143" s="162" t="s">
        <v>153</v>
      </c>
      <c r="F143" s="163" t="s">
        <v>154</v>
      </c>
      <c r="G143" s="164" t="s">
        <v>127</v>
      </c>
      <c r="H143" s="165" t="n">
        <v>2</v>
      </c>
      <c r="I143" s="166"/>
      <c r="J143" s="167" t="n">
        <f aca="false">ROUND(I143*H143,2)</f>
        <v>0</v>
      </c>
      <c r="K143" s="163" t="s">
        <v>134</v>
      </c>
      <c r="L143" s="23"/>
      <c r="M143" s="168"/>
      <c r="N143" s="169" t="s">
        <v>39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0.048</v>
      </c>
      <c r="T143" s="171" t="n">
        <f aca="false">S143*H143</f>
        <v>0.096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128</v>
      </c>
      <c r="AT143" s="172" t="s">
        <v>124</v>
      </c>
      <c r="AU143" s="172" t="s">
        <v>81</v>
      </c>
      <c r="AY143" s="3" t="s">
        <v>121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79</v>
      </c>
      <c r="BK143" s="173" t="n">
        <f aca="false">ROUND(I143*H143,2)</f>
        <v>0</v>
      </c>
      <c r="BL143" s="3" t="s">
        <v>128</v>
      </c>
      <c r="BM143" s="172" t="s">
        <v>155</v>
      </c>
    </row>
    <row r="144" s="146" customFormat="true" ht="22.8" hidden="false" customHeight="true" outlineLevel="0" collapsed="false">
      <c r="B144" s="147"/>
      <c r="D144" s="148" t="s">
        <v>73</v>
      </c>
      <c r="E144" s="158" t="s">
        <v>156</v>
      </c>
      <c r="F144" s="158" t="s">
        <v>157</v>
      </c>
      <c r="I144" s="150"/>
      <c r="J144" s="159" t="n">
        <f aca="false">BK144</f>
        <v>0</v>
      </c>
      <c r="L144" s="147"/>
      <c r="M144" s="152"/>
      <c r="N144" s="153"/>
      <c r="O144" s="153"/>
      <c r="P144" s="154" t="n">
        <f aca="false">SUM(P145:P152)</f>
        <v>0</v>
      </c>
      <c r="Q144" s="153"/>
      <c r="R144" s="154" t="n">
        <f aca="false">SUM(R145:R152)</f>
        <v>0</v>
      </c>
      <c r="S144" s="153"/>
      <c r="T144" s="155" t="n">
        <f aca="false">SUM(T145:T152)</f>
        <v>0</v>
      </c>
      <c r="AR144" s="148" t="s">
        <v>79</v>
      </c>
      <c r="AT144" s="156" t="s">
        <v>73</v>
      </c>
      <c r="AU144" s="156" t="s">
        <v>79</v>
      </c>
      <c r="AY144" s="148" t="s">
        <v>121</v>
      </c>
      <c r="BK144" s="157" t="n">
        <f aca="false">SUM(BK145:BK152)</f>
        <v>0</v>
      </c>
    </row>
    <row r="145" s="27" customFormat="true" ht="24.15" hidden="false" customHeight="true" outlineLevel="0" collapsed="false">
      <c r="A145" s="22"/>
      <c r="B145" s="160"/>
      <c r="C145" s="161" t="s">
        <v>158</v>
      </c>
      <c r="D145" s="161" t="s">
        <v>124</v>
      </c>
      <c r="E145" s="162" t="s">
        <v>159</v>
      </c>
      <c r="F145" s="163" t="s">
        <v>160</v>
      </c>
      <c r="G145" s="164" t="s">
        <v>161</v>
      </c>
      <c r="H145" s="165" t="n">
        <v>1.219</v>
      </c>
      <c r="I145" s="166"/>
      <c r="J145" s="167" t="n">
        <f aca="false">ROUND(I145*H145,2)</f>
        <v>0</v>
      </c>
      <c r="K145" s="163" t="s">
        <v>134</v>
      </c>
      <c r="L145" s="23"/>
      <c r="M145" s="168"/>
      <c r="N145" s="169" t="s">
        <v>39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128</v>
      </c>
      <c r="AT145" s="172" t="s">
        <v>124</v>
      </c>
      <c r="AU145" s="172" t="s">
        <v>81</v>
      </c>
      <c r="AY145" s="3" t="s">
        <v>121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79</v>
      </c>
      <c r="BK145" s="173" t="n">
        <f aca="false">ROUND(I145*H145,2)</f>
        <v>0</v>
      </c>
      <c r="BL145" s="3" t="s">
        <v>128</v>
      </c>
      <c r="BM145" s="172" t="s">
        <v>162</v>
      </c>
    </row>
    <row r="146" s="27" customFormat="true" ht="24.15" hidden="false" customHeight="true" outlineLevel="0" collapsed="false">
      <c r="A146" s="22"/>
      <c r="B146" s="160"/>
      <c r="C146" s="161" t="s">
        <v>163</v>
      </c>
      <c r="D146" s="161" t="s">
        <v>124</v>
      </c>
      <c r="E146" s="162" t="s">
        <v>164</v>
      </c>
      <c r="F146" s="163" t="s">
        <v>165</v>
      </c>
      <c r="G146" s="164" t="s">
        <v>161</v>
      </c>
      <c r="H146" s="165" t="n">
        <v>1.219</v>
      </c>
      <c r="I146" s="166"/>
      <c r="J146" s="167" t="n">
        <f aca="false">ROUND(I146*H146,2)</f>
        <v>0</v>
      </c>
      <c r="K146" s="163" t="s">
        <v>134</v>
      </c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128</v>
      </c>
      <c r="AT146" s="172" t="s">
        <v>124</v>
      </c>
      <c r="AU146" s="172" t="s">
        <v>81</v>
      </c>
      <c r="AY146" s="3" t="s">
        <v>121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128</v>
      </c>
      <c r="BM146" s="172" t="s">
        <v>166</v>
      </c>
    </row>
    <row r="147" s="27" customFormat="true" ht="24.15" hidden="false" customHeight="true" outlineLevel="0" collapsed="false">
      <c r="A147" s="22"/>
      <c r="B147" s="160"/>
      <c r="C147" s="161" t="s">
        <v>130</v>
      </c>
      <c r="D147" s="161" t="s">
        <v>124</v>
      </c>
      <c r="E147" s="162" t="s">
        <v>167</v>
      </c>
      <c r="F147" s="163" t="s">
        <v>168</v>
      </c>
      <c r="G147" s="164" t="s">
        <v>161</v>
      </c>
      <c r="H147" s="165" t="n">
        <v>30.475</v>
      </c>
      <c r="I147" s="166"/>
      <c r="J147" s="167" t="n">
        <f aca="false">ROUND(I147*H147,2)</f>
        <v>0</v>
      </c>
      <c r="K147" s="163" t="s">
        <v>134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128</v>
      </c>
      <c r="AT147" s="172" t="s">
        <v>124</v>
      </c>
      <c r="AU147" s="172" t="s">
        <v>81</v>
      </c>
      <c r="AY147" s="3" t="s">
        <v>121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128</v>
      </c>
      <c r="BM147" s="172" t="s">
        <v>169</v>
      </c>
    </row>
    <row r="148" s="174" customFormat="true" ht="12.8" hidden="false" customHeight="false" outlineLevel="0" collapsed="false">
      <c r="B148" s="175"/>
      <c r="D148" s="176" t="s">
        <v>136</v>
      </c>
      <c r="F148" s="178" t="s">
        <v>170</v>
      </c>
      <c r="H148" s="179" t="n">
        <v>30.475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136</v>
      </c>
      <c r="AU148" s="177" t="s">
        <v>81</v>
      </c>
      <c r="AV148" s="174" t="s">
        <v>81</v>
      </c>
      <c r="AW148" s="174" t="s">
        <v>2</v>
      </c>
      <c r="AX148" s="174" t="s">
        <v>79</v>
      </c>
      <c r="AY148" s="177" t="s">
        <v>121</v>
      </c>
    </row>
    <row r="149" s="27" customFormat="true" ht="33" hidden="false" customHeight="true" outlineLevel="0" collapsed="false">
      <c r="A149" s="22"/>
      <c r="B149" s="160"/>
      <c r="C149" s="161" t="s">
        <v>171</v>
      </c>
      <c r="D149" s="161" t="s">
        <v>124</v>
      </c>
      <c r="E149" s="162" t="s">
        <v>172</v>
      </c>
      <c r="F149" s="163" t="s">
        <v>173</v>
      </c>
      <c r="G149" s="164" t="s">
        <v>161</v>
      </c>
      <c r="H149" s="165" t="n">
        <v>0.215</v>
      </c>
      <c r="I149" s="166"/>
      <c r="J149" s="167" t="n">
        <f aca="false">ROUND(I149*H149,2)</f>
        <v>0</v>
      </c>
      <c r="K149" s="163" t="s">
        <v>134</v>
      </c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128</v>
      </c>
      <c r="AT149" s="172" t="s">
        <v>124</v>
      </c>
      <c r="AU149" s="172" t="s">
        <v>81</v>
      </c>
      <c r="AY149" s="3" t="s">
        <v>121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128</v>
      </c>
      <c r="BM149" s="172" t="s">
        <v>174</v>
      </c>
    </row>
    <row r="150" s="27" customFormat="true" ht="33" hidden="false" customHeight="true" outlineLevel="0" collapsed="false">
      <c r="A150" s="22"/>
      <c r="B150" s="160"/>
      <c r="C150" s="161" t="s">
        <v>175</v>
      </c>
      <c r="D150" s="161" t="s">
        <v>124</v>
      </c>
      <c r="E150" s="162" t="s">
        <v>176</v>
      </c>
      <c r="F150" s="163" t="s">
        <v>177</v>
      </c>
      <c r="G150" s="164" t="s">
        <v>161</v>
      </c>
      <c r="H150" s="165" t="n">
        <v>0.158</v>
      </c>
      <c r="I150" s="166"/>
      <c r="J150" s="167" t="n">
        <f aca="false">ROUND(I150*H150,2)</f>
        <v>0</v>
      </c>
      <c r="K150" s="163" t="s">
        <v>134</v>
      </c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128</v>
      </c>
      <c r="AT150" s="172" t="s">
        <v>124</v>
      </c>
      <c r="AU150" s="172" t="s">
        <v>81</v>
      </c>
      <c r="AY150" s="3" t="s">
        <v>121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128</v>
      </c>
      <c r="BM150" s="172" t="s">
        <v>178</v>
      </c>
    </row>
    <row r="151" s="27" customFormat="true" ht="33" hidden="false" customHeight="true" outlineLevel="0" collapsed="false">
      <c r="A151" s="22"/>
      <c r="B151" s="160"/>
      <c r="C151" s="161" t="s">
        <v>179</v>
      </c>
      <c r="D151" s="161" t="s">
        <v>124</v>
      </c>
      <c r="E151" s="162" t="s">
        <v>180</v>
      </c>
      <c r="F151" s="163" t="s">
        <v>181</v>
      </c>
      <c r="G151" s="164" t="s">
        <v>161</v>
      </c>
      <c r="H151" s="165" t="n">
        <v>0.58</v>
      </c>
      <c r="I151" s="166"/>
      <c r="J151" s="167" t="n">
        <f aca="false">ROUND(I151*H151,2)</f>
        <v>0</v>
      </c>
      <c r="K151" s="163" t="s">
        <v>134</v>
      </c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128</v>
      </c>
      <c r="AT151" s="172" t="s">
        <v>124</v>
      </c>
      <c r="AU151" s="172" t="s">
        <v>81</v>
      </c>
      <c r="AY151" s="3" t="s">
        <v>121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128</v>
      </c>
      <c r="BM151" s="172" t="s">
        <v>182</v>
      </c>
    </row>
    <row r="152" s="27" customFormat="true" ht="37.8" hidden="false" customHeight="true" outlineLevel="0" collapsed="false">
      <c r="A152" s="22"/>
      <c r="B152" s="160"/>
      <c r="C152" s="161" t="s">
        <v>183</v>
      </c>
      <c r="D152" s="161" t="s">
        <v>124</v>
      </c>
      <c r="E152" s="162" t="s">
        <v>184</v>
      </c>
      <c r="F152" s="163" t="s">
        <v>185</v>
      </c>
      <c r="G152" s="164" t="s">
        <v>161</v>
      </c>
      <c r="H152" s="165" t="n">
        <v>0.225</v>
      </c>
      <c r="I152" s="166"/>
      <c r="J152" s="167" t="n">
        <f aca="false">ROUND(I152*H152,2)</f>
        <v>0</v>
      </c>
      <c r="K152" s="163" t="s">
        <v>134</v>
      </c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128</v>
      </c>
      <c r="AT152" s="172" t="s">
        <v>124</v>
      </c>
      <c r="AU152" s="172" t="s">
        <v>81</v>
      </c>
      <c r="AY152" s="3" t="s">
        <v>121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128</v>
      </c>
      <c r="BM152" s="172" t="s">
        <v>186</v>
      </c>
    </row>
    <row r="153" s="146" customFormat="true" ht="22.8" hidden="false" customHeight="true" outlineLevel="0" collapsed="false">
      <c r="B153" s="147"/>
      <c r="D153" s="148" t="s">
        <v>73</v>
      </c>
      <c r="E153" s="158" t="s">
        <v>187</v>
      </c>
      <c r="F153" s="158" t="s">
        <v>188</v>
      </c>
      <c r="I153" s="150"/>
      <c r="J153" s="159" t="n">
        <f aca="false">BK153</f>
        <v>0</v>
      </c>
      <c r="L153" s="147"/>
      <c r="M153" s="152"/>
      <c r="N153" s="153"/>
      <c r="O153" s="153"/>
      <c r="P153" s="154" t="n">
        <f aca="false">P154</f>
        <v>0</v>
      </c>
      <c r="Q153" s="153"/>
      <c r="R153" s="154" t="n">
        <f aca="false">R154</f>
        <v>0</v>
      </c>
      <c r="S153" s="153"/>
      <c r="T153" s="155" t="n">
        <f aca="false">T154</f>
        <v>0</v>
      </c>
      <c r="AR153" s="148" t="s">
        <v>79</v>
      </c>
      <c r="AT153" s="156" t="s">
        <v>73</v>
      </c>
      <c r="AU153" s="156" t="s">
        <v>79</v>
      </c>
      <c r="AY153" s="148" t="s">
        <v>121</v>
      </c>
      <c r="BK153" s="157" t="n">
        <f aca="false">BK154</f>
        <v>0</v>
      </c>
    </row>
    <row r="154" s="27" customFormat="true" ht="16.5" hidden="false" customHeight="true" outlineLevel="0" collapsed="false">
      <c r="A154" s="22"/>
      <c r="B154" s="160"/>
      <c r="C154" s="161" t="s">
        <v>189</v>
      </c>
      <c r="D154" s="161" t="s">
        <v>124</v>
      </c>
      <c r="E154" s="162" t="s">
        <v>190</v>
      </c>
      <c r="F154" s="163" t="s">
        <v>191</v>
      </c>
      <c r="G154" s="164" t="s">
        <v>161</v>
      </c>
      <c r="H154" s="165" t="n">
        <v>2.092</v>
      </c>
      <c r="I154" s="166"/>
      <c r="J154" s="167" t="n">
        <f aca="false">ROUND(I154*H154,2)</f>
        <v>0</v>
      </c>
      <c r="K154" s="163" t="s">
        <v>134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128</v>
      </c>
      <c r="AT154" s="172" t="s">
        <v>124</v>
      </c>
      <c r="AU154" s="172" t="s">
        <v>81</v>
      </c>
      <c r="AY154" s="3" t="s">
        <v>121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128</v>
      </c>
      <c r="BM154" s="172" t="s">
        <v>192</v>
      </c>
    </row>
    <row r="155" s="146" customFormat="true" ht="25.9" hidden="false" customHeight="true" outlineLevel="0" collapsed="false">
      <c r="B155" s="147"/>
      <c r="D155" s="148" t="s">
        <v>73</v>
      </c>
      <c r="E155" s="149" t="s">
        <v>193</v>
      </c>
      <c r="F155" s="149" t="s">
        <v>194</v>
      </c>
      <c r="I155" s="150"/>
      <c r="J155" s="151" t="n">
        <f aca="false">BK155</f>
        <v>0</v>
      </c>
      <c r="L155" s="147"/>
      <c r="M155" s="152"/>
      <c r="N155" s="153"/>
      <c r="O155" s="153"/>
      <c r="P155" s="154" t="n">
        <f aca="false">P156+P166+P171+P177+P180+P201+P211+P237</f>
        <v>0</v>
      </c>
      <c r="Q155" s="153"/>
      <c r="R155" s="154" t="n">
        <f aca="false">R156+R166+R171+R177+R180+R201+R211+R237</f>
        <v>1.76473958</v>
      </c>
      <c r="S155" s="153"/>
      <c r="T155" s="155" t="n">
        <f aca="false">T156+T166+T171+T177+T180+T201+T211+T237</f>
        <v>1.08203852</v>
      </c>
      <c r="AR155" s="148" t="s">
        <v>81</v>
      </c>
      <c r="AT155" s="156" t="s">
        <v>73</v>
      </c>
      <c r="AU155" s="156" t="s">
        <v>74</v>
      </c>
      <c r="AY155" s="148" t="s">
        <v>121</v>
      </c>
      <c r="BK155" s="157" t="n">
        <f aca="false">BK156+BK166+BK171+BK177+BK180+BK201+BK211+BK237</f>
        <v>0</v>
      </c>
    </row>
    <row r="156" s="146" customFormat="true" ht="22.8" hidden="false" customHeight="true" outlineLevel="0" collapsed="false">
      <c r="B156" s="147"/>
      <c r="D156" s="148" t="s">
        <v>73</v>
      </c>
      <c r="E156" s="158" t="s">
        <v>195</v>
      </c>
      <c r="F156" s="158" t="s">
        <v>196</v>
      </c>
      <c r="I156" s="150"/>
      <c r="J156" s="159" t="n">
        <f aca="false">BK156</f>
        <v>0</v>
      </c>
      <c r="L156" s="147"/>
      <c r="M156" s="152"/>
      <c r="N156" s="153"/>
      <c r="O156" s="153"/>
      <c r="P156" s="154" t="n">
        <f aca="false">SUM(P157:P165)</f>
        <v>0</v>
      </c>
      <c r="Q156" s="153"/>
      <c r="R156" s="154" t="n">
        <f aca="false">SUM(R157:R165)</f>
        <v>0.2451033</v>
      </c>
      <c r="S156" s="153"/>
      <c r="T156" s="155" t="n">
        <f aca="false">SUM(T157:T165)</f>
        <v>0.157952</v>
      </c>
      <c r="AR156" s="148" t="s">
        <v>81</v>
      </c>
      <c r="AT156" s="156" t="s">
        <v>73</v>
      </c>
      <c r="AU156" s="156" t="s">
        <v>79</v>
      </c>
      <c r="AY156" s="148" t="s">
        <v>121</v>
      </c>
      <c r="BK156" s="157" t="n">
        <f aca="false">SUM(BK157:BK165)</f>
        <v>0</v>
      </c>
    </row>
    <row r="157" s="27" customFormat="true" ht="24.15" hidden="false" customHeight="true" outlineLevel="0" collapsed="false">
      <c r="A157" s="22"/>
      <c r="B157" s="160"/>
      <c r="C157" s="161" t="s">
        <v>7</v>
      </c>
      <c r="D157" s="161" t="s">
        <v>124</v>
      </c>
      <c r="E157" s="162" t="s">
        <v>197</v>
      </c>
      <c r="F157" s="163" t="s">
        <v>198</v>
      </c>
      <c r="G157" s="164" t="s">
        <v>127</v>
      </c>
      <c r="H157" s="165" t="n">
        <v>39.488</v>
      </c>
      <c r="I157" s="166"/>
      <c r="J157" s="167" t="n">
        <f aca="false">ROUND(I157*H157,2)</f>
        <v>0</v>
      </c>
      <c r="K157" s="163" t="s">
        <v>134</v>
      </c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199</v>
      </c>
      <c r="AT157" s="172" t="s">
        <v>124</v>
      </c>
      <c r="AU157" s="172" t="s">
        <v>81</v>
      </c>
      <c r="AY157" s="3" t="s">
        <v>121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199</v>
      </c>
      <c r="BM157" s="172" t="s">
        <v>200</v>
      </c>
    </row>
    <row r="158" s="27" customFormat="true" ht="16.5" hidden="false" customHeight="true" outlineLevel="0" collapsed="false">
      <c r="A158" s="22"/>
      <c r="B158" s="160"/>
      <c r="C158" s="184" t="s">
        <v>199</v>
      </c>
      <c r="D158" s="184" t="s">
        <v>201</v>
      </c>
      <c r="E158" s="185" t="s">
        <v>202</v>
      </c>
      <c r="F158" s="186" t="s">
        <v>203</v>
      </c>
      <c r="G158" s="187" t="s">
        <v>161</v>
      </c>
      <c r="H158" s="188" t="n">
        <v>0.013</v>
      </c>
      <c r="I158" s="189"/>
      <c r="J158" s="190" t="n">
        <f aca="false">ROUND(I158*H158,2)</f>
        <v>0</v>
      </c>
      <c r="K158" s="186" t="s">
        <v>134</v>
      </c>
      <c r="L158" s="191"/>
      <c r="M158" s="192"/>
      <c r="N158" s="193" t="s">
        <v>39</v>
      </c>
      <c r="O158" s="60"/>
      <c r="P158" s="170" t="n">
        <f aca="false">O158*H158</f>
        <v>0</v>
      </c>
      <c r="Q158" s="170" t="n">
        <v>1</v>
      </c>
      <c r="R158" s="170" t="n">
        <f aca="false">Q158*H158</f>
        <v>0.013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204</v>
      </c>
      <c r="AT158" s="172" t="s">
        <v>201</v>
      </c>
      <c r="AU158" s="172" t="s">
        <v>81</v>
      </c>
      <c r="AY158" s="3" t="s">
        <v>121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199</v>
      </c>
      <c r="BM158" s="172" t="s">
        <v>205</v>
      </c>
    </row>
    <row r="159" s="174" customFormat="true" ht="12.8" hidden="false" customHeight="false" outlineLevel="0" collapsed="false">
      <c r="B159" s="175"/>
      <c r="D159" s="176" t="s">
        <v>136</v>
      </c>
      <c r="F159" s="178" t="s">
        <v>206</v>
      </c>
      <c r="H159" s="179" t="n">
        <v>0.013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136</v>
      </c>
      <c r="AU159" s="177" t="s">
        <v>81</v>
      </c>
      <c r="AV159" s="174" t="s">
        <v>81</v>
      </c>
      <c r="AW159" s="174" t="s">
        <v>2</v>
      </c>
      <c r="AX159" s="174" t="s">
        <v>79</v>
      </c>
      <c r="AY159" s="177" t="s">
        <v>121</v>
      </c>
    </row>
    <row r="160" s="27" customFormat="true" ht="16.5" hidden="false" customHeight="true" outlineLevel="0" collapsed="false">
      <c r="A160" s="22"/>
      <c r="B160" s="160"/>
      <c r="C160" s="161" t="s">
        <v>207</v>
      </c>
      <c r="D160" s="161" t="s">
        <v>124</v>
      </c>
      <c r="E160" s="162" t="s">
        <v>208</v>
      </c>
      <c r="F160" s="163" t="s">
        <v>209</v>
      </c>
      <c r="G160" s="164" t="s">
        <v>127</v>
      </c>
      <c r="H160" s="165" t="n">
        <v>39.488</v>
      </c>
      <c r="I160" s="166"/>
      <c r="J160" s="167" t="n">
        <f aca="false">ROUND(I160*H160,2)</f>
        <v>0</v>
      </c>
      <c r="K160" s="163" t="s">
        <v>134</v>
      </c>
      <c r="L160" s="23"/>
      <c r="M160" s="168"/>
      <c r="N160" s="169" t="s">
        <v>39</v>
      </c>
      <c r="O160" s="60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0.004</v>
      </c>
      <c r="T160" s="171" t="n">
        <f aca="false">S160*H160</f>
        <v>0.157952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199</v>
      </c>
      <c r="AT160" s="172" t="s">
        <v>124</v>
      </c>
      <c r="AU160" s="172" t="s">
        <v>81</v>
      </c>
      <c r="AY160" s="3" t="s">
        <v>121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79</v>
      </c>
      <c r="BK160" s="173" t="n">
        <f aca="false">ROUND(I160*H160,2)</f>
        <v>0</v>
      </c>
      <c r="BL160" s="3" t="s">
        <v>199</v>
      </c>
      <c r="BM160" s="172" t="s">
        <v>210</v>
      </c>
    </row>
    <row r="161" s="174" customFormat="true" ht="26.5" hidden="false" customHeight="false" outlineLevel="0" collapsed="false">
      <c r="B161" s="175"/>
      <c r="D161" s="176" t="s">
        <v>136</v>
      </c>
      <c r="E161" s="177"/>
      <c r="F161" s="194" t="s">
        <v>211</v>
      </c>
      <c r="H161" s="179" t="n">
        <v>39.488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136</v>
      </c>
      <c r="AU161" s="177" t="s">
        <v>81</v>
      </c>
      <c r="AV161" s="174" t="s">
        <v>81</v>
      </c>
      <c r="AW161" s="174" t="s">
        <v>31</v>
      </c>
      <c r="AX161" s="174" t="s">
        <v>79</v>
      </c>
      <c r="AY161" s="177" t="s">
        <v>121</v>
      </c>
    </row>
    <row r="162" s="27" customFormat="true" ht="24.15" hidden="false" customHeight="true" outlineLevel="0" collapsed="false">
      <c r="A162" s="22"/>
      <c r="B162" s="160"/>
      <c r="C162" s="161" t="s">
        <v>212</v>
      </c>
      <c r="D162" s="161" t="s">
        <v>124</v>
      </c>
      <c r="E162" s="162" t="s">
        <v>213</v>
      </c>
      <c r="F162" s="163" t="s">
        <v>214</v>
      </c>
      <c r="G162" s="164" t="s">
        <v>127</v>
      </c>
      <c r="H162" s="165" t="n">
        <v>39.488</v>
      </c>
      <c r="I162" s="166"/>
      <c r="J162" s="167" t="n">
        <f aca="false">ROUND(I162*H162,2)</f>
        <v>0</v>
      </c>
      <c r="K162" s="163" t="s">
        <v>134</v>
      </c>
      <c r="L162" s="23"/>
      <c r="M162" s="168"/>
      <c r="N162" s="169" t="s">
        <v>39</v>
      </c>
      <c r="O162" s="60"/>
      <c r="P162" s="170" t="n">
        <f aca="false">O162*H162</f>
        <v>0</v>
      </c>
      <c r="Q162" s="170" t="n">
        <v>0.0004</v>
      </c>
      <c r="R162" s="170" t="n">
        <f aca="false">Q162*H162</f>
        <v>0.0157952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199</v>
      </c>
      <c r="AT162" s="172" t="s">
        <v>124</v>
      </c>
      <c r="AU162" s="172" t="s">
        <v>81</v>
      </c>
      <c r="AY162" s="3" t="s">
        <v>121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79</v>
      </c>
      <c r="BK162" s="173" t="n">
        <f aca="false">ROUND(I162*H162,2)</f>
        <v>0</v>
      </c>
      <c r="BL162" s="3" t="s">
        <v>199</v>
      </c>
      <c r="BM162" s="172" t="s">
        <v>215</v>
      </c>
    </row>
    <row r="163" s="27" customFormat="true" ht="55.5" hidden="false" customHeight="true" outlineLevel="0" collapsed="false">
      <c r="A163" s="22"/>
      <c r="B163" s="160"/>
      <c r="C163" s="184" t="s">
        <v>216</v>
      </c>
      <c r="D163" s="184" t="s">
        <v>201</v>
      </c>
      <c r="E163" s="185" t="s">
        <v>217</v>
      </c>
      <c r="F163" s="186" t="s">
        <v>218</v>
      </c>
      <c r="G163" s="187" t="s">
        <v>127</v>
      </c>
      <c r="H163" s="188" t="n">
        <v>46.023</v>
      </c>
      <c r="I163" s="189"/>
      <c r="J163" s="190" t="n">
        <f aca="false">ROUND(I163*H163,2)</f>
        <v>0</v>
      </c>
      <c r="K163" s="186" t="s">
        <v>134</v>
      </c>
      <c r="L163" s="191"/>
      <c r="M163" s="192"/>
      <c r="N163" s="193" t="s">
        <v>39</v>
      </c>
      <c r="O163" s="60"/>
      <c r="P163" s="170" t="n">
        <f aca="false">O163*H163</f>
        <v>0</v>
      </c>
      <c r="Q163" s="170" t="n">
        <v>0.0047</v>
      </c>
      <c r="R163" s="170" t="n">
        <f aca="false">Q163*H163</f>
        <v>0.2163081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204</v>
      </c>
      <c r="AT163" s="172" t="s">
        <v>201</v>
      </c>
      <c r="AU163" s="172" t="s">
        <v>81</v>
      </c>
      <c r="AY163" s="3" t="s">
        <v>121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199</v>
      </c>
      <c r="BM163" s="172" t="s">
        <v>219</v>
      </c>
    </row>
    <row r="164" s="174" customFormat="true" ht="12.8" hidden="false" customHeight="false" outlineLevel="0" collapsed="false">
      <c r="B164" s="175"/>
      <c r="D164" s="176" t="s">
        <v>136</v>
      </c>
      <c r="F164" s="178" t="s">
        <v>220</v>
      </c>
      <c r="H164" s="179" t="n">
        <v>46.023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136</v>
      </c>
      <c r="AU164" s="177" t="s">
        <v>81</v>
      </c>
      <c r="AV164" s="174" t="s">
        <v>81</v>
      </c>
      <c r="AW164" s="174" t="s">
        <v>2</v>
      </c>
      <c r="AX164" s="174" t="s">
        <v>79</v>
      </c>
      <c r="AY164" s="177" t="s">
        <v>121</v>
      </c>
    </row>
    <row r="165" s="27" customFormat="true" ht="24.15" hidden="false" customHeight="true" outlineLevel="0" collapsed="false">
      <c r="A165" s="22"/>
      <c r="B165" s="160"/>
      <c r="C165" s="161" t="s">
        <v>221</v>
      </c>
      <c r="D165" s="161" t="s">
        <v>124</v>
      </c>
      <c r="E165" s="162" t="s">
        <v>222</v>
      </c>
      <c r="F165" s="163" t="s">
        <v>223</v>
      </c>
      <c r="G165" s="164" t="s">
        <v>224</v>
      </c>
      <c r="H165" s="195"/>
      <c r="I165" s="166"/>
      <c r="J165" s="167" t="n">
        <f aca="false">ROUND(I165*H165,2)</f>
        <v>0</v>
      </c>
      <c r="K165" s="163" t="s">
        <v>134</v>
      </c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199</v>
      </c>
      <c r="AT165" s="172" t="s">
        <v>124</v>
      </c>
      <c r="AU165" s="172" t="s">
        <v>81</v>
      </c>
      <c r="AY165" s="3" t="s">
        <v>121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199</v>
      </c>
      <c r="BM165" s="172" t="s">
        <v>225</v>
      </c>
    </row>
    <row r="166" s="146" customFormat="true" ht="22.8" hidden="false" customHeight="true" outlineLevel="0" collapsed="false">
      <c r="B166" s="147"/>
      <c r="D166" s="148" t="s">
        <v>73</v>
      </c>
      <c r="E166" s="158" t="s">
        <v>226</v>
      </c>
      <c r="F166" s="158" t="s">
        <v>227</v>
      </c>
      <c r="I166" s="150"/>
      <c r="J166" s="159" t="n">
        <f aca="false">BK166</f>
        <v>0</v>
      </c>
      <c r="L166" s="147"/>
      <c r="M166" s="152"/>
      <c r="N166" s="153"/>
      <c r="O166" s="153"/>
      <c r="P166" s="154" t="n">
        <f aca="false">SUM(P167:P170)</f>
        <v>0</v>
      </c>
      <c r="Q166" s="153"/>
      <c r="R166" s="154" t="n">
        <f aca="false">SUM(R167:R170)</f>
        <v>0.05788</v>
      </c>
      <c r="S166" s="153"/>
      <c r="T166" s="155" t="n">
        <f aca="false">SUM(T167:T170)</f>
        <v>0.0342</v>
      </c>
      <c r="AR166" s="148" t="s">
        <v>81</v>
      </c>
      <c r="AT166" s="156" t="s">
        <v>73</v>
      </c>
      <c r="AU166" s="156" t="s">
        <v>79</v>
      </c>
      <c r="AY166" s="148" t="s">
        <v>121</v>
      </c>
      <c r="BK166" s="157" t="n">
        <f aca="false">SUM(BK167:BK170)</f>
        <v>0</v>
      </c>
    </row>
    <row r="167" s="27" customFormat="true" ht="16.5" hidden="false" customHeight="true" outlineLevel="0" collapsed="false">
      <c r="A167" s="22"/>
      <c r="B167" s="160"/>
      <c r="C167" s="161" t="s">
        <v>6</v>
      </c>
      <c r="D167" s="161" t="s">
        <v>124</v>
      </c>
      <c r="E167" s="162" t="s">
        <v>228</v>
      </c>
      <c r="F167" s="163" t="s">
        <v>229</v>
      </c>
      <c r="G167" s="164" t="s">
        <v>230</v>
      </c>
      <c r="H167" s="165" t="n">
        <v>1</v>
      </c>
      <c r="I167" s="166"/>
      <c r="J167" s="167" t="n">
        <f aca="false">ROUND(I167*H167,2)</f>
        <v>0</v>
      </c>
      <c r="K167" s="163" t="s">
        <v>134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0.0342</v>
      </c>
      <c r="T167" s="171" t="n">
        <f aca="false">S167*H167</f>
        <v>0.0342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199</v>
      </c>
      <c r="AT167" s="172" t="s">
        <v>124</v>
      </c>
      <c r="AU167" s="172" t="s">
        <v>81</v>
      </c>
      <c r="AY167" s="3" t="s">
        <v>121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199</v>
      </c>
      <c r="BM167" s="172" t="s">
        <v>231</v>
      </c>
    </row>
    <row r="168" s="27" customFormat="true" ht="24.15" hidden="false" customHeight="true" outlineLevel="0" collapsed="false">
      <c r="A168" s="22"/>
      <c r="B168" s="160"/>
      <c r="C168" s="161" t="s">
        <v>232</v>
      </c>
      <c r="D168" s="161" t="s">
        <v>124</v>
      </c>
      <c r="E168" s="162" t="s">
        <v>233</v>
      </c>
      <c r="F168" s="163" t="s">
        <v>234</v>
      </c>
      <c r="G168" s="164" t="s">
        <v>230</v>
      </c>
      <c r="H168" s="165" t="n">
        <v>1</v>
      </c>
      <c r="I168" s="166"/>
      <c r="J168" s="167" t="n">
        <f aca="false">ROUND(I168*H168,2)</f>
        <v>0</v>
      </c>
      <c r="K168" s="163" t="s">
        <v>134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0.02894</v>
      </c>
      <c r="R168" s="170" t="n">
        <f aca="false">Q168*H168</f>
        <v>0.02894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199</v>
      </c>
      <c r="AT168" s="172" t="s">
        <v>124</v>
      </c>
      <c r="AU168" s="172" t="s">
        <v>81</v>
      </c>
      <c r="AY168" s="3" t="s">
        <v>121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199</v>
      </c>
      <c r="BM168" s="172" t="s">
        <v>235</v>
      </c>
    </row>
    <row r="169" s="27" customFormat="true" ht="16.5" hidden="false" customHeight="true" outlineLevel="0" collapsed="false">
      <c r="A169" s="22"/>
      <c r="B169" s="160"/>
      <c r="C169" s="161" t="s">
        <v>236</v>
      </c>
      <c r="D169" s="161" t="s">
        <v>124</v>
      </c>
      <c r="E169" s="162" t="s">
        <v>237</v>
      </c>
      <c r="F169" s="163" t="s">
        <v>238</v>
      </c>
      <c r="G169" s="164" t="s">
        <v>230</v>
      </c>
      <c r="H169" s="165" t="n">
        <v>1</v>
      </c>
      <c r="I169" s="166"/>
      <c r="J169" s="167" t="n">
        <f aca="false">ROUND(I169*H169,2)</f>
        <v>0</v>
      </c>
      <c r="K169" s="163"/>
      <c r="L169" s="23"/>
      <c r="M169" s="168"/>
      <c r="N169" s="169" t="s">
        <v>39</v>
      </c>
      <c r="O169" s="60"/>
      <c r="P169" s="170" t="n">
        <f aca="false">O169*H169</f>
        <v>0</v>
      </c>
      <c r="Q169" s="170" t="n">
        <v>0.02894</v>
      </c>
      <c r="R169" s="170" t="n">
        <f aca="false">Q169*H169</f>
        <v>0.02894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199</v>
      </c>
      <c r="AT169" s="172" t="s">
        <v>124</v>
      </c>
      <c r="AU169" s="172" t="s">
        <v>81</v>
      </c>
      <c r="AY169" s="3" t="s">
        <v>121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79</v>
      </c>
      <c r="BK169" s="173" t="n">
        <f aca="false">ROUND(I169*H169,2)</f>
        <v>0</v>
      </c>
      <c r="BL169" s="3" t="s">
        <v>199</v>
      </c>
      <c r="BM169" s="172" t="s">
        <v>239</v>
      </c>
    </row>
    <row r="170" s="27" customFormat="true" ht="24.15" hidden="false" customHeight="true" outlineLevel="0" collapsed="false">
      <c r="A170" s="22"/>
      <c r="B170" s="160"/>
      <c r="C170" s="161" t="s">
        <v>240</v>
      </c>
      <c r="D170" s="161" t="s">
        <v>124</v>
      </c>
      <c r="E170" s="162" t="s">
        <v>241</v>
      </c>
      <c r="F170" s="163" t="s">
        <v>242</v>
      </c>
      <c r="G170" s="164" t="s">
        <v>224</v>
      </c>
      <c r="H170" s="195"/>
      <c r="I170" s="166"/>
      <c r="J170" s="167" t="n">
        <f aca="false">ROUND(I170*H170,2)</f>
        <v>0</v>
      </c>
      <c r="K170" s="163" t="s">
        <v>134</v>
      </c>
      <c r="L170" s="23"/>
      <c r="M170" s="168"/>
      <c r="N170" s="169" t="s">
        <v>39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199</v>
      </c>
      <c r="AT170" s="172" t="s">
        <v>124</v>
      </c>
      <c r="AU170" s="172" t="s">
        <v>81</v>
      </c>
      <c r="AY170" s="3" t="s">
        <v>121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199</v>
      </c>
      <c r="BM170" s="172" t="s">
        <v>243</v>
      </c>
    </row>
    <row r="171" s="146" customFormat="true" ht="22.8" hidden="false" customHeight="true" outlineLevel="0" collapsed="false">
      <c r="B171" s="147"/>
      <c r="D171" s="148" t="s">
        <v>73</v>
      </c>
      <c r="E171" s="158" t="s">
        <v>244</v>
      </c>
      <c r="F171" s="158" t="s">
        <v>245</v>
      </c>
      <c r="I171" s="150"/>
      <c r="J171" s="159" t="n">
        <f aca="false">BK171</f>
        <v>0</v>
      </c>
      <c r="L171" s="147"/>
      <c r="M171" s="152"/>
      <c r="N171" s="153"/>
      <c r="O171" s="153"/>
      <c r="P171" s="154" t="n">
        <f aca="false">SUM(P172:P176)</f>
        <v>0</v>
      </c>
      <c r="Q171" s="153"/>
      <c r="R171" s="154" t="n">
        <f aca="false">SUM(R172:R176)</f>
        <v>0.51881984</v>
      </c>
      <c r="S171" s="153"/>
      <c r="T171" s="155" t="n">
        <f aca="false">SUM(T172:T176)</f>
        <v>0.57998752</v>
      </c>
      <c r="AR171" s="148" t="s">
        <v>81</v>
      </c>
      <c r="AT171" s="156" t="s">
        <v>73</v>
      </c>
      <c r="AU171" s="156" t="s">
        <v>79</v>
      </c>
      <c r="AY171" s="148" t="s">
        <v>121</v>
      </c>
      <c r="BK171" s="157" t="n">
        <f aca="false">SUM(BK172:BK176)</f>
        <v>0</v>
      </c>
    </row>
    <row r="172" s="27" customFormat="true" ht="24.15" hidden="false" customHeight="true" outlineLevel="0" collapsed="false">
      <c r="A172" s="22"/>
      <c r="B172" s="160"/>
      <c r="C172" s="161" t="s">
        <v>246</v>
      </c>
      <c r="D172" s="161" t="s">
        <v>124</v>
      </c>
      <c r="E172" s="162" t="s">
        <v>247</v>
      </c>
      <c r="F172" s="163" t="s">
        <v>248</v>
      </c>
      <c r="G172" s="164" t="s">
        <v>127</v>
      </c>
      <c r="H172" s="165" t="n">
        <v>36.848</v>
      </c>
      <c r="I172" s="166"/>
      <c r="J172" s="167" t="n">
        <f aca="false">ROUND(I172*H172,2)</f>
        <v>0</v>
      </c>
      <c r="K172" s="163" t="s">
        <v>134</v>
      </c>
      <c r="L172" s="23"/>
      <c r="M172" s="168"/>
      <c r="N172" s="169" t="s">
        <v>39</v>
      </c>
      <c r="O172" s="60"/>
      <c r="P172" s="170" t="n">
        <f aca="false">O172*H172</f>
        <v>0</v>
      </c>
      <c r="Q172" s="170" t="n">
        <v>0.0139</v>
      </c>
      <c r="R172" s="170" t="n">
        <f aca="false">Q172*H172</f>
        <v>0.5121872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199</v>
      </c>
      <c r="AT172" s="172" t="s">
        <v>124</v>
      </c>
      <c r="AU172" s="172" t="s">
        <v>81</v>
      </c>
      <c r="AY172" s="3" t="s">
        <v>121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79</v>
      </c>
      <c r="BK172" s="173" t="n">
        <f aca="false">ROUND(I172*H172,2)</f>
        <v>0</v>
      </c>
      <c r="BL172" s="3" t="s">
        <v>199</v>
      </c>
      <c r="BM172" s="172" t="s">
        <v>249</v>
      </c>
    </row>
    <row r="173" s="27" customFormat="true" ht="33" hidden="false" customHeight="true" outlineLevel="0" collapsed="false">
      <c r="A173" s="22"/>
      <c r="B173" s="160"/>
      <c r="C173" s="161" t="s">
        <v>250</v>
      </c>
      <c r="D173" s="161" t="s">
        <v>124</v>
      </c>
      <c r="E173" s="162" t="s">
        <v>251</v>
      </c>
      <c r="F173" s="163" t="s">
        <v>252</v>
      </c>
      <c r="G173" s="164" t="s">
        <v>127</v>
      </c>
      <c r="H173" s="165" t="n">
        <v>36.848</v>
      </c>
      <c r="I173" s="166"/>
      <c r="J173" s="167" t="n">
        <f aca="false">ROUND(I173*H173,2)</f>
        <v>0</v>
      </c>
      <c r="K173" s="163" t="s">
        <v>134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0.01574</v>
      </c>
      <c r="T173" s="171" t="n">
        <f aca="false">S173*H173</f>
        <v>0.57998752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199</v>
      </c>
      <c r="AT173" s="172" t="s">
        <v>124</v>
      </c>
      <c r="AU173" s="172" t="s">
        <v>81</v>
      </c>
      <c r="AY173" s="3" t="s">
        <v>121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79</v>
      </c>
      <c r="BK173" s="173" t="n">
        <f aca="false">ROUND(I173*H173,2)</f>
        <v>0</v>
      </c>
      <c r="BL173" s="3" t="s">
        <v>199</v>
      </c>
      <c r="BM173" s="172" t="s">
        <v>253</v>
      </c>
    </row>
    <row r="174" s="174" customFormat="true" ht="28.3" hidden="false" customHeight="false" outlineLevel="0" collapsed="false">
      <c r="B174" s="175"/>
      <c r="D174" s="176" t="s">
        <v>136</v>
      </c>
      <c r="E174" s="177"/>
      <c r="F174" s="178" t="s">
        <v>254</v>
      </c>
      <c r="H174" s="179" t="n">
        <v>36.848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136</v>
      </c>
      <c r="AU174" s="177" t="s">
        <v>81</v>
      </c>
      <c r="AV174" s="174" t="s">
        <v>81</v>
      </c>
      <c r="AW174" s="174" t="s">
        <v>31</v>
      </c>
      <c r="AX174" s="174" t="s">
        <v>79</v>
      </c>
      <c r="AY174" s="177" t="s">
        <v>121</v>
      </c>
    </row>
    <row r="175" s="27" customFormat="true" ht="24.15" hidden="false" customHeight="true" outlineLevel="0" collapsed="false">
      <c r="A175" s="22"/>
      <c r="B175" s="160"/>
      <c r="C175" s="161" t="s">
        <v>255</v>
      </c>
      <c r="D175" s="161" t="s">
        <v>124</v>
      </c>
      <c r="E175" s="162" t="s">
        <v>256</v>
      </c>
      <c r="F175" s="163" t="s">
        <v>257</v>
      </c>
      <c r="G175" s="164" t="s">
        <v>127</v>
      </c>
      <c r="H175" s="165" t="n">
        <v>36.848</v>
      </c>
      <c r="I175" s="166"/>
      <c r="J175" s="167" t="n">
        <f aca="false">ROUND(I175*H175,2)</f>
        <v>0</v>
      </c>
      <c r="K175" s="163" t="s">
        <v>134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0.00018</v>
      </c>
      <c r="R175" s="170" t="n">
        <f aca="false">Q175*H175</f>
        <v>0.00663264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199</v>
      </c>
      <c r="AT175" s="172" t="s">
        <v>124</v>
      </c>
      <c r="AU175" s="172" t="s">
        <v>81</v>
      </c>
      <c r="AY175" s="3" t="s">
        <v>121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199</v>
      </c>
      <c r="BM175" s="172" t="s">
        <v>258</v>
      </c>
    </row>
    <row r="176" s="27" customFormat="true" ht="24.15" hidden="false" customHeight="true" outlineLevel="0" collapsed="false">
      <c r="A176" s="22"/>
      <c r="B176" s="160"/>
      <c r="C176" s="161" t="s">
        <v>259</v>
      </c>
      <c r="D176" s="161" t="s">
        <v>124</v>
      </c>
      <c r="E176" s="162" t="s">
        <v>260</v>
      </c>
      <c r="F176" s="163" t="s">
        <v>261</v>
      </c>
      <c r="G176" s="164" t="s">
        <v>224</v>
      </c>
      <c r="H176" s="195"/>
      <c r="I176" s="166"/>
      <c r="J176" s="167" t="n">
        <f aca="false">ROUND(I176*H176,2)</f>
        <v>0</v>
      </c>
      <c r="K176" s="163" t="s">
        <v>134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199</v>
      </c>
      <c r="AT176" s="172" t="s">
        <v>124</v>
      </c>
      <c r="AU176" s="172" t="s">
        <v>81</v>
      </c>
      <c r="AY176" s="3" t="s">
        <v>121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199</v>
      </c>
      <c r="BM176" s="172" t="s">
        <v>262</v>
      </c>
    </row>
    <row r="177" s="146" customFormat="true" ht="22.8" hidden="false" customHeight="true" outlineLevel="0" collapsed="false">
      <c r="B177" s="147"/>
      <c r="D177" s="148" t="s">
        <v>73</v>
      </c>
      <c r="E177" s="158" t="s">
        <v>263</v>
      </c>
      <c r="F177" s="158" t="s">
        <v>264</v>
      </c>
      <c r="I177" s="150"/>
      <c r="J177" s="159" t="n">
        <f aca="false">BK177</f>
        <v>0</v>
      </c>
      <c r="L177" s="147"/>
      <c r="M177" s="152"/>
      <c r="N177" s="153"/>
      <c r="O177" s="153"/>
      <c r="P177" s="154" t="n">
        <f aca="false">SUM(P178:P179)</f>
        <v>0</v>
      </c>
      <c r="Q177" s="153"/>
      <c r="R177" s="154" t="n">
        <f aca="false">SUM(R178:R179)</f>
        <v>0</v>
      </c>
      <c r="S177" s="153"/>
      <c r="T177" s="155" t="n">
        <f aca="false">SUM(T178:T179)</f>
        <v>0</v>
      </c>
      <c r="AR177" s="148" t="s">
        <v>81</v>
      </c>
      <c r="AT177" s="156" t="s">
        <v>73</v>
      </c>
      <c r="AU177" s="156" t="s">
        <v>79</v>
      </c>
      <c r="AY177" s="148" t="s">
        <v>121</v>
      </c>
      <c r="BK177" s="157" t="n">
        <f aca="false">SUM(BK178:BK179)</f>
        <v>0</v>
      </c>
    </row>
    <row r="178" s="27" customFormat="true" ht="33" hidden="false" customHeight="true" outlineLevel="0" collapsed="false">
      <c r="A178" s="22"/>
      <c r="B178" s="160"/>
      <c r="C178" s="161" t="s">
        <v>265</v>
      </c>
      <c r="D178" s="161" t="s">
        <v>124</v>
      </c>
      <c r="E178" s="162" t="s">
        <v>266</v>
      </c>
      <c r="F178" s="163" t="s">
        <v>267</v>
      </c>
      <c r="G178" s="164" t="s">
        <v>268</v>
      </c>
      <c r="H178" s="165" t="n">
        <v>2</v>
      </c>
      <c r="I178" s="166"/>
      <c r="J178" s="167" t="n">
        <f aca="false">ROUND(I178*H178,2)</f>
        <v>0</v>
      </c>
      <c r="K178" s="163"/>
      <c r="L178" s="23"/>
      <c r="M178" s="168"/>
      <c r="N178" s="169" t="s">
        <v>39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199</v>
      </c>
      <c r="AT178" s="172" t="s">
        <v>124</v>
      </c>
      <c r="AU178" s="172" t="s">
        <v>81</v>
      </c>
      <c r="AY178" s="3" t="s">
        <v>121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79</v>
      </c>
      <c r="BK178" s="173" t="n">
        <f aca="false">ROUND(I178*H178,2)</f>
        <v>0</v>
      </c>
      <c r="BL178" s="3" t="s">
        <v>199</v>
      </c>
      <c r="BM178" s="172" t="s">
        <v>269</v>
      </c>
    </row>
    <row r="179" s="27" customFormat="true" ht="24.15" hidden="false" customHeight="true" outlineLevel="0" collapsed="false">
      <c r="A179" s="22"/>
      <c r="B179" s="160"/>
      <c r="C179" s="161" t="s">
        <v>270</v>
      </c>
      <c r="D179" s="161" t="s">
        <v>124</v>
      </c>
      <c r="E179" s="162" t="s">
        <v>271</v>
      </c>
      <c r="F179" s="163" t="s">
        <v>272</v>
      </c>
      <c r="G179" s="164" t="s">
        <v>224</v>
      </c>
      <c r="H179" s="195"/>
      <c r="I179" s="166"/>
      <c r="J179" s="167" t="n">
        <f aca="false">ROUND(I179*H179,2)</f>
        <v>0</v>
      </c>
      <c r="K179" s="163" t="s">
        <v>134</v>
      </c>
      <c r="L179" s="23"/>
      <c r="M179" s="168"/>
      <c r="N179" s="169" t="s">
        <v>39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199</v>
      </c>
      <c r="AT179" s="172" t="s">
        <v>124</v>
      </c>
      <c r="AU179" s="172" t="s">
        <v>81</v>
      </c>
      <c r="AY179" s="3" t="s">
        <v>121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79</v>
      </c>
      <c r="BK179" s="173" t="n">
        <f aca="false">ROUND(I179*H179,2)</f>
        <v>0</v>
      </c>
      <c r="BL179" s="3" t="s">
        <v>199</v>
      </c>
      <c r="BM179" s="172" t="s">
        <v>273</v>
      </c>
    </row>
    <row r="180" s="146" customFormat="true" ht="22.8" hidden="false" customHeight="true" outlineLevel="0" collapsed="false">
      <c r="B180" s="147"/>
      <c r="D180" s="148" t="s">
        <v>73</v>
      </c>
      <c r="E180" s="158" t="s">
        <v>274</v>
      </c>
      <c r="F180" s="158" t="s">
        <v>275</v>
      </c>
      <c r="I180" s="150"/>
      <c r="J180" s="159" t="n">
        <f aca="false">BK180</f>
        <v>0</v>
      </c>
      <c r="L180" s="147"/>
      <c r="M180" s="152"/>
      <c r="N180" s="153"/>
      <c r="O180" s="153"/>
      <c r="P180" s="154" t="n">
        <f aca="false">SUM(P181:P200)</f>
        <v>0</v>
      </c>
      <c r="Q180" s="153"/>
      <c r="R180" s="154" t="n">
        <f aca="false">SUM(R181:R200)</f>
        <v>0.1276703</v>
      </c>
      <c r="S180" s="153"/>
      <c r="T180" s="155" t="n">
        <f aca="false">SUM(T181:T200)</f>
        <v>0</v>
      </c>
      <c r="AR180" s="148" t="s">
        <v>81</v>
      </c>
      <c r="AT180" s="156" t="s">
        <v>73</v>
      </c>
      <c r="AU180" s="156" t="s">
        <v>79</v>
      </c>
      <c r="AY180" s="148" t="s">
        <v>121</v>
      </c>
      <c r="BK180" s="157" t="n">
        <f aca="false">SUM(BK181:BK200)</f>
        <v>0</v>
      </c>
    </row>
    <row r="181" s="27" customFormat="true" ht="16.5" hidden="false" customHeight="true" outlineLevel="0" collapsed="false">
      <c r="A181" s="22"/>
      <c r="B181" s="160"/>
      <c r="C181" s="161" t="s">
        <v>276</v>
      </c>
      <c r="D181" s="161" t="s">
        <v>124</v>
      </c>
      <c r="E181" s="162" t="s">
        <v>277</v>
      </c>
      <c r="F181" s="163" t="s">
        <v>278</v>
      </c>
      <c r="G181" s="164" t="s">
        <v>127</v>
      </c>
      <c r="H181" s="165" t="n">
        <v>3.18</v>
      </c>
      <c r="I181" s="166"/>
      <c r="J181" s="167" t="n">
        <f aca="false">ROUND(I181*H181,2)</f>
        <v>0</v>
      </c>
      <c r="K181" s="163" t="s">
        <v>134</v>
      </c>
      <c r="L181" s="23"/>
      <c r="M181" s="168"/>
      <c r="N181" s="169" t="s">
        <v>39</v>
      </c>
      <c r="O181" s="60"/>
      <c r="P181" s="170" t="n">
        <f aca="false">O181*H181</f>
        <v>0</v>
      </c>
      <c r="Q181" s="170" t="n">
        <v>0.0003</v>
      </c>
      <c r="R181" s="170" t="n">
        <f aca="false">Q181*H181</f>
        <v>0.000954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199</v>
      </c>
      <c r="AT181" s="172" t="s">
        <v>124</v>
      </c>
      <c r="AU181" s="172" t="s">
        <v>81</v>
      </c>
      <c r="AY181" s="3" t="s">
        <v>121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79</v>
      </c>
      <c r="BK181" s="173" t="n">
        <f aca="false">ROUND(I181*H181,2)</f>
        <v>0</v>
      </c>
      <c r="BL181" s="3" t="s">
        <v>199</v>
      </c>
      <c r="BM181" s="172" t="s">
        <v>279</v>
      </c>
    </row>
    <row r="182" s="174" customFormat="true" ht="12.8" hidden="false" customHeight="false" outlineLevel="0" collapsed="false">
      <c r="B182" s="175"/>
      <c r="D182" s="176" t="s">
        <v>136</v>
      </c>
      <c r="E182" s="177"/>
      <c r="F182" s="178" t="s">
        <v>280</v>
      </c>
      <c r="H182" s="179" t="n">
        <v>3.18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136</v>
      </c>
      <c r="AU182" s="177" t="s">
        <v>81</v>
      </c>
      <c r="AV182" s="174" t="s">
        <v>81</v>
      </c>
      <c r="AW182" s="174" t="s">
        <v>31</v>
      </c>
      <c r="AX182" s="174" t="s">
        <v>79</v>
      </c>
      <c r="AY182" s="177" t="s">
        <v>121</v>
      </c>
    </row>
    <row r="183" s="27" customFormat="true" ht="24.15" hidden="false" customHeight="true" outlineLevel="0" collapsed="false">
      <c r="A183" s="22"/>
      <c r="B183" s="160"/>
      <c r="C183" s="161" t="s">
        <v>204</v>
      </c>
      <c r="D183" s="161" t="s">
        <v>124</v>
      </c>
      <c r="E183" s="162" t="s">
        <v>281</v>
      </c>
      <c r="F183" s="163" t="s">
        <v>282</v>
      </c>
      <c r="G183" s="164" t="s">
        <v>127</v>
      </c>
      <c r="H183" s="165" t="n">
        <v>3.18</v>
      </c>
      <c r="I183" s="166"/>
      <c r="J183" s="167" t="n">
        <f aca="false">ROUND(I183*H183,2)</f>
        <v>0</v>
      </c>
      <c r="K183" s="163" t="s">
        <v>134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0.00758</v>
      </c>
      <c r="R183" s="170" t="n">
        <f aca="false">Q183*H183</f>
        <v>0.0241044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199</v>
      </c>
      <c r="AT183" s="172" t="s">
        <v>124</v>
      </c>
      <c r="AU183" s="172" t="s">
        <v>81</v>
      </c>
      <c r="AY183" s="3" t="s">
        <v>121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199</v>
      </c>
      <c r="BM183" s="172" t="s">
        <v>283</v>
      </c>
    </row>
    <row r="184" s="27" customFormat="true" ht="24.15" hidden="false" customHeight="true" outlineLevel="0" collapsed="false">
      <c r="A184" s="22"/>
      <c r="B184" s="160"/>
      <c r="C184" s="161" t="s">
        <v>284</v>
      </c>
      <c r="D184" s="161" t="s">
        <v>124</v>
      </c>
      <c r="E184" s="162" t="s">
        <v>285</v>
      </c>
      <c r="F184" s="163" t="s">
        <v>286</v>
      </c>
      <c r="G184" s="164" t="s">
        <v>150</v>
      </c>
      <c r="H184" s="165" t="n">
        <v>4.4</v>
      </c>
      <c r="I184" s="166"/>
      <c r="J184" s="167" t="n">
        <f aca="false">ROUND(I184*H184,2)</f>
        <v>0</v>
      </c>
      <c r="K184" s="163" t="s">
        <v>134</v>
      </c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0.0002</v>
      </c>
      <c r="R184" s="170" t="n">
        <f aca="false">Q184*H184</f>
        <v>0.00088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199</v>
      </c>
      <c r="AT184" s="172" t="s">
        <v>124</v>
      </c>
      <c r="AU184" s="172" t="s">
        <v>81</v>
      </c>
      <c r="AY184" s="3" t="s">
        <v>121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199</v>
      </c>
      <c r="BM184" s="172" t="s">
        <v>287</v>
      </c>
    </row>
    <row r="185" s="174" customFormat="true" ht="12.8" hidden="false" customHeight="false" outlineLevel="0" collapsed="false">
      <c r="B185" s="175"/>
      <c r="D185" s="176" t="s">
        <v>136</v>
      </c>
      <c r="E185" s="177"/>
      <c r="F185" s="178" t="s">
        <v>288</v>
      </c>
      <c r="H185" s="179" t="n">
        <v>4.4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136</v>
      </c>
      <c r="AU185" s="177" t="s">
        <v>81</v>
      </c>
      <c r="AV185" s="174" t="s">
        <v>81</v>
      </c>
      <c r="AW185" s="174" t="s">
        <v>31</v>
      </c>
      <c r="AX185" s="174" t="s">
        <v>79</v>
      </c>
      <c r="AY185" s="177" t="s">
        <v>121</v>
      </c>
    </row>
    <row r="186" s="27" customFormat="true" ht="24.15" hidden="false" customHeight="true" outlineLevel="0" collapsed="false">
      <c r="A186" s="22"/>
      <c r="B186" s="160"/>
      <c r="C186" s="184" t="s">
        <v>289</v>
      </c>
      <c r="D186" s="184" t="s">
        <v>201</v>
      </c>
      <c r="E186" s="185" t="s">
        <v>290</v>
      </c>
      <c r="F186" s="186" t="s">
        <v>291</v>
      </c>
      <c r="G186" s="187" t="s">
        <v>150</v>
      </c>
      <c r="H186" s="188" t="n">
        <v>4.84</v>
      </c>
      <c r="I186" s="189"/>
      <c r="J186" s="190" t="n">
        <f aca="false">ROUND(I186*H186,2)</f>
        <v>0</v>
      </c>
      <c r="K186" s="186" t="s">
        <v>134</v>
      </c>
      <c r="L186" s="191"/>
      <c r="M186" s="192"/>
      <c r="N186" s="193" t="s">
        <v>39</v>
      </c>
      <c r="O186" s="60"/>
      <c r="P186" s="170" t="n">
        <f aca="false">O186*H186</f>
        <v>0</v>
      </c>
      <c r="Q186" s="170" t="n">
        <v>0.00021</v>
      </c>
      <c r="R186" s="170" t="n">
        <f aca="false">Q186*H186</f>
        <v>0.0010164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204</v>
      </c>
      <c r="AT186" s="172" t="s">
        <v>201</v>
      </c>
      <c r="AU186" s="172" t="s">
        <v>81</v>
      </c>
      <c r="AY186" s="3" t="s">
        <v>121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79</v>
      </c>
      <c r="BK186" s="173" t="n">
        <f aca="false">ROUND(I186*H186,2)</f>
        <v>0</v>
      </c>
      <c r="BL186" s="3" t="s">
        <v>199</v>
      </c>
      <c r="BM186" s="172" t="s">
        <v>292</v>
      </c>
    </row>
    <row r="187" s="174" customFormat="true" ht="12.8" hidden="false" customHeight="false" outlineLevel="0" collapsed="false">
      <c r="B187" s="175"/>
      <c r="D187" s="176" t="s">
        <v>136</v>
      </c>
      <c r="F187" s="178" t="s">
        <v>293</v>
      </c>
      <c r="H187" s="179" t="n">
        <v>4.84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136</v>
      </c>
      <c r="AU187" s="177" t="s">
        <v>81</v>
      </c>
      <c r="AV187" s="174" t="s">
        <v>81</v>
      </c>
      <c r="AW187" s="174" t="s">
        <v>2</v>
      </c>
      <c r="AX187" s="174" t="s">
        <v>79</v>
      </c>
      <c r="AY187" s="177" t="s">
        <v>121</v>
      </c>
    </row>
    <row r="188" s="27" customFormat="true" ht="24.15" hidden="false" customHeight="true" outlineLevel="0" collapsed="false">
      <c r="A188" s="22"/>
      <c r="B188" s="160"/>
      <c r="C188" s="161" t="s">
        <v>294</v>
      </c>
      <c r="D188" s="161" t="s">
        <v>124</v>
      </c>
      <c r="E188" s="162" t="s">
        <v>295</v>
      </c>
      <c r="F188" s="163" t="s">
        <v>296</v>
      </c>
      <c r="G188" s="164" t="s">
        <v>150</v>
      </c>
      <c r="H188" s="165" t="n">
        <v>4.6</v>
      </c>
      <c r="I188" s="166"/>
      <c r="J188" s="167" t="n">
        <f aca="false">ROUND(I188*H188,2)</f>
        <v>0</v>
      </c>
      <c r="K188" s="163" t="s">
        <v>134</v>
      </c>
      <c r="L188" s="23"/>
      <c r="M188" s="168"/>
      <c r="N188" s="169" t="s">
        <v>39</v>
      </c>
      <c r="O188" s="60"/>
      <c r="P188" s="170" t="n">
        <f aca="false">O188*H188</f>
        <v>0</v>
      </c>
      <c r="Q188" s="170" t="n">
        <v>0.00058</v>
      </c>
      <c r="R188" s="170" t="n">
        <f aca="false">Q188*H188</f>
        <v>0.002668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199</v>
      </c>
      <c r="AT188" s="172" t="s">
        <v>124</v>
      </c>
      <c r="AU188" s="172" t="s">
        <v>81</v>
      </c>
      <c r="AY188" s="3" t="s">
        <v>121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79</v>
      </c>
      <c r="BK188" s="173" t="n">
        <f aca="false">ROUND(I188*H188,2)</f>
        <v>0</v>
      </c>
      <c r="BL188" s="3" t="s">
        <v>199</v>
      </c>
      <c r="BM188" s="172" t="s">
        <v>297</v>
      </c>
    </row>
    <row r="189" s="27" customFormat="true" ht="24.15" hidden="false" customHeight="true" outlineLevel="0" collapsed="false">
      <c r="A189" s="22"/>
      <c r="B189" s="160"/>
      <c r="C189" s="161" t="s">
        <v>298</v>
      </c>
      <c r="D189" s="161" t="s">
        <v>124</v>
      </c>
      <c r="E189" s="162" t="s">
        <v>299</v>
      </c>
      <c r="F189" s="163" t="s">
        <v>300</v>
      </c>
      <c r="G189" s="164" t="s">
        <v>127</v>
      </c>
      <c r="H189" s="165" t="n">
        <v>3.18</v>
      </c>
      <c r="I189" s="166"/>
      <c r="J189" s="167" t="n">
        <f aca="false">ROUND(I189*H189,2)</f>
        <v>0</v>
      </c>
      <c r="K189" s="163" t="s">
        <v>134</v>
      </c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0.0075</v>
      </c>
      <c r="R189" s="170" t="n">
        <f aca="false">Q189*H189</f>
        <v>0.02385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199</v>
      </c>
      <c r="AT189" s="172" t="s">
        <v>124</v>
      </c>
      <c r="AU189" s="172" t="s">
        <v>81</v>
      </c>
      <c r="AY189" s="3" t="s">
        <v>121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199</v>
      </c>
      <c r="BM189" s="172" t="s">
        <v>301</v>
      </c>
    </row>
    <row r="190" s="27" customFormat="true" ht="24.15" hidden="false" customHeight="true" outlineLevel="0" collapsed="false">
      <c r="A190" s="22"/>
      <c r="B190" s="160"/>
      <c r="C190" s="184" t="s">
        <v>302</v>
      </c>
      <c r="D190" s="184" t="s">
        <v>201</v>
      </c>
      <c r="E190" s="185" t="s">
        <v>303</v>
      </c>
      <c r="F190" s="186" t="s">
        <v>304</v>
      </c>
      <c r="G190" s="187" t="s">
        <v>127</v>
      </c>
      <c r="H190" s="188" t="n">
        <v>4.055</v>
      </c>
      <c r="I190" s="189"/>
      <c r="J190" s="190" t="n">
        <f aca="false">ROUND(I190*H190,2)</f>
        <v>0</v>
      </c>
      <c r="K190" s="186" t="s">
        <v>134</v>
      </c>
      <c r="L190" s="191"/>
      <c r="M190" s="192"/>
      <c r="N190" s="193" t="s">
        <v>39</v>
      </c>
      <c r="O190" s="60"/>
      <c r="P190" s="170" t="n">
        <f aca="false">O190*H190</f>
        <v>0</v>
      </c>
      <c r="Q190" s="170" t="n">
        <v>0.0177</v>
      </c>
      <c r="R190" s="170" t="n">
        <f aca="false">Q190*H190</f>
        <v>0.0717735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204</v>
      </c>
      <c r="AT190" s="172" t="s">
        <v>201</v>
      </c>
      <c r="AU190" s="172" t="s">
        <v>81</v>
      </c>
      <c r="AY190" s="3" t="s">
        <v>121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79</v>
      </c>
      <c r="BK190" s="173" t="n">
        <f aca="false">ROUND(I190*H190,2)</f>
        <v>0</v>
      </c>
      <c r="BL190" s="3" t="s">
        <v>199</v>
      </c>
      <c r="BM190" s="172" t="s">
        <v>305</v>
      </c>
    </row>
    <row r="191" s="174" customFormat="true" ht="12.8" hidden="false" customHeight="false" outlineLevel="0" collapsed="false">
      <c r="B191" s="175"/>
      <c r="D191" s="176" t="s">
        <v>136</v>
      </c>
      <c r="E191" s="177"/>
      <c r="F191" s="178" t="s">
        <v>306</v>
      </c>
      <c r="H191" s="179" t="n">
        <v>3.686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136</v>
      </c>
      <c r="AU191" s="177" t="s">
        <v>81</v>
      </c>
      <c r="AV191" s="174" t="s">
        <v>81</v>
      </c>
      <c r="AW191" s="174" t="s">
        <v>31</v>
      </c>
      <c r="AX191" s="174" t="s">
        <v>79</v>
      </c>
      <c r="AY191" s="177" t="s">
        <v>121</v>
      </c>
    </row>
    <row r="192" s="174" customFormat="true" ht="12.8" hidden="false" customHeight="false" outlineLevel="0" collapsed="false">
      <c r="B192" s="175"/>
      <c r="D192" s="176" t="s">
        <v>136</v>
      </c>
      <c r="F192" s="178" t="s">
        <v>307</v>
      </c>
      <c r="H192" s="179" t="n">
        <v>4.055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136</v>
      </c>
      <c r="AU192" s="177" t="s">
        <v>81</v>
      </c>
      <c r="AV192" s="174" t="s">
        <v>81</v>
      </c>
      <c r="AW192" s="174" t="s">
        <v>2</v>
      </c>
      <c r="AX192" s="174" t="s">
        <v>79</v>
      </c>
      <c r="AY192" s="177" t="s">
        <v>121</v>
      </c>
    </row>
    <row r="193" s="27" customFormat="true" ht="24.15" hidden="false" customHeight="true" outlineLevel="0" collapsed="false">
      <c r="A193" s="22"/>
      <c r="B193" s="160"/>
      <c r="C193" s="161" t="s">
        <v>308</v>
      </c>
      <c r="D193" s="161" t="s">
        <v>124</v>
      </c>
      <c r="E193" s="162" t="s">
        <v>309</v>
      </c>
      <c r="F193" s="163" t="s">
        <v>310</v>
      </c>
      <c r="G193" s="164" t="s">
        <v>127</v>
      </c>
      <c r="H193" s="165" t="n">
        <v>3.18</v>
      </c>
      <c r="I193" s="166"/>
      <c r="J193" s="167" t="n">
        <f aca="false">ROUND(I193*H193,2)</f>
        <v>0</v>
      </c>
      <c r="K193" s="163" t="s">
        <v>134</v>
      </c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199</v>
      </c>
      <c r="AT193" s="172" t="s">
        <v>124</v>
      </c>
      <c r="AU193" s="172" t="s">
        <v>81</v>
      </c>
      <c r="AY193" s="3" t="s">
        <v>121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199</v>
      </c>
      <c r="BM193" s="172" t="s">
        <v>311</v>
      </c>
    </row>
    <row r="194" s="27" customFormat="true" ht="37.8" hidden="false" customHeight="true" outlineLevel="0" collapsed="false">
      <c r="A194" s="22"/>
      <c r="B194" s="160"/>
      <c r="C194" s="161" t="s">
        <v>312</v>
      </c>
      <c r="D194" s="161" t="s">
        <v>124</v>
      </c>
      <c r="E194" s="162" t="s">
        <v>313</v>
      </c>
      <c r="F194" s="163" t="s">
        <v>314</v>
      </c>
      <c r="G194" s="164" t="s">
        <v>127</v>
      </c>
      <c r="H194" s="165" t="n">
        <v>3.18</v>
      </c>
      <c r="I194" s="166"/>
      <c r="J194" s="167" t="n">
        <f aca="false">ROUND(I194*H194,2)</f>
        <v>0</v>
      </c>
      <c r="K194" s="163" t="s">
        <v>134</v>
      </c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199</v>
      </c>
      <c r="AT194" s="172" t="s">
        <v>124</v>
      </c>
      <c r="AU194" s="172" t="s">
        <v>81</v>
      </c>
      <c r="AY194" s="3" t="s">
        <v>121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199</v>
      </c>
      <c r="BM194" s="172" t="s">
        <v>315</v>
      </c>
    </row>
    <row r="195" s="27" customFormat="true" ht="24.15" hidden="false" customHeight="true" outlineLevel="0" collapsed="false">
      <c r="A195" s="22"/>
      <c r="B195" s="160"/>
      <c r="C195" s="161" t="s">
        <v>316</v>
      </c>
      <c r="D195" s="161" t="s">
        <v>124</v>
      </c>
      <c r="E195" s="162" t="s">
        <v>317</v>
      </c>
      <c r="F195" s="163" t="s">
        <v>318</v>
      </c>
      <c r="G195" s="164" t="s">
        <v>127</v>
      </c>
      <c r="H195" s="165" t="n">
        <v>1.5</v>
      </c>
      <c r="I195" s="166"/>
      <c r="J195" s="167" t="n">
        <f aca="false">ROUND(I195*H195,2)</f>
        <v>0</v>
      </c>
      <c r="K195" s="163" t="s">
        <v>134</v>
      </c>
      <c r="L195" s="23"/>
      <c r="M195" s="168"/>
      <c r="N195" s="169" t="s">
        <v>39</v>
      </c>
      <c r="O195" s="60"/>
      <c r="P195" s="170" t="n">
        <f aca="false">O195*H195</f>
        <v>0</v>
      </c>
      <c r="Q195" s="170" t="n">
        <v>0.0015</v>
      </c>
      <c r="R195" s="170" t="n">
        <f aca="false">Q195*H195</f>
        <v>0.00225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199</v>
      </c>
      <c r="AT195" s="172" t="s">
        <v>124</v>
      </c>
      <c r="AU195" s="172" t="s">
        <v>81</v>
      </c>
      <c r="AY195" s="3" t="s">
        <v>121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199</v>
      </c>
      <c r="BM195" s="172" t="s">
        <v>319</v>
      </c>
    </row>
    <row r="196" s="174" customFormat="true" ht="12.8" hidden="false" customHeight="false" outlineLevel="0" collapsed="false">
      <c r="B196" s="175"/>
      <c r="D196" s="176" t="s">
        <v>136</v>
      </c>
      <c r="E196" s="177"/>
      <c r="F196" s="178" t="s">
        <v>320</v>
      </c>
      <c r="H196" s="179" t="n">
        <v>1.5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136</v>
      </c>
      <c r="AU196" s="177" t="s">
        <v>81</v>
      </c>
      <c r="AV196" s="174" t="s">
        <v>81</v>
      </c>
      <c r="AW196" s="174" t="s">
        <v>31</v>
      </c>
      <c r="AX196" s="174" t="s">
        <v>79</v>
      </c>
      <c r="AY196" s="177" t="s">
        <v>121</v>
      </c>
    </row>
    <row r="197" s="27" customFormat="true" ht="16.5" hidden="false" customHeight="true" outlineLevel="0" collapsed="false">
      <c r="A197" s="22"/>
      <c r="B197" s="160"/>
      <c r="C197" s="161" t="s">
        <v>321</v>
      </c>
      <c r="D197" s="161" t="s">
        <v>124</v>
      </c>
      <c r="E197" s="162" t="s">
        <v>322</v>
      </c>
      <c r="F197" s="163" t="s">
        <v>323</v>
      </c>
      <c r="G197" s="164" t="s">
        <v>150</v>
      </c>
      <c r="H197" s="165" t="n">
        <v>5.8</v>
      </c>
      <c r="I197" s="166"/>
      <c r="J197" s="167" t="n">
        <f aca="false">ROUND(I197*H197,2)</f>
        <v>0</v>
      </c>
      <c r="K197" s="163" t="s">
        <v>134</v>
      </c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3E-005</v>
      </c>
      <c r="R197" s="170" t="n">
        <f aca="false">Q197*H197</f>
        <v>0.000174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199</v>
      </c>
      <c r="AT197" s="172" t="s">
        <v>124</v>
      </c>
      <c r="AU197" s="172" t="s">
        <v>81</v>
      </c>
      <c r="AY197" s="3" t="s">
        <v>121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199</v>
      </c>
      <c r="BM197" s="172" t="s">
        <v>324</v>
      </c>
    </row>
    <row r="198" s="174" customFormat="true" ht="12.8" hidden="false" customHeight="false" outlineLevel="0" collapsed="false">
      <c r="B198" s="175"/>
      <c r="D198" s="176" t="s">
        <v>136</v>
      </c>
      <c r="E198" s="177"/>
      <c r="F198" s="178" t="s">
        <v>325</v>
      </c>
      <c r="H198" s="179" t="n">
        <v>5.8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136</v>
      </c>
      <c r="AU198" s="177" t="s">
        <v>81</v>
      </c>
      <c r="AV198" s="174" t="s">
        <v>81</v>
      </c>
      <c r="AW198" s="174" t="s">
        <v>31</v>
      </c>
      <c r="AX198" s="174" t="s">
        <v>79</v>
      </c>
      <c r="AY198" s="177" t="s">
        <v>121</v>
      </c>
    </row>
    <row r="199" s="27" customFormat="true" ht="16.5" hidden="false" customHeight="true" outlineLevel="0" collapsed="false">
      <c r="A199" s="22"/>
      <c r="B199" s="160"/>
      <c r="C199" s="161" t="s">
        <v>326</v>
      </c>
      <c r="D199" s="161" t="s">
        <v>124</v>
      </c>
      <c r="E199" s="162" t="s">
        <v>327</v>
      </c>
      <c r="F199" s="163" t="s">
        <v>328</v>
      </c>
      <c r="G199" s="164" t="s">
        <v>150</v>
      </c>
      <c r="H199" s="165" t="n">
        <v>4.6</v>
      </c>
      <c r="I199" s="166"/>
      <c r="J199" s="167" t="n">
        <f aca="false">ROUND(I199*H199,2)</f>
        <v>0</v>
      </c>
      <c r="K199" s="163"/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199</v>
      </c>
      <c r="AT199" s="172" t="s">
        <v>124</v>
      </c>
      <c r="AU199" s="172" t="s">
        <v>81</v>
      </c>
      <c r="AY199" s="3" t="s">
        <v>121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199</v>
      </c>
      <c r="BM199" s="172" t="s">
        <v>329</v>
      </c>
    </row>
    <row r="200" s="27" customFormat="true" ht="24.15" hidden="false" customHeight="true" outlineLevel="0" collapsed="false">
      <c r="A200" s="22"/>
      <c r="B200" s="160"/>
      <c r="C200" s="161" t="s">
        <v>330</v>
      </c>
      <c r="D200" s="161" t="s">
        <v>124</v>
      </c>
      <c r="E200" s="162" t="s">
        <v>331</v>
      </c>
      <c r="F200" s="163" t="s">
        <v>332</v>
      </c>
      <c r="G200" s="164" t="s">
        <v>224</v>
      </c>
      <c r="H200" s="195"/>
      <c r="I200" s="166"/>
      <c r="J200" s="167" t="n">
        <f aca="false">ROUND(I200*H200,2)</f>
        <v>0</v>
      </c>
      <c r="K200" s="163" t="s">
        <v>134</v>
      </c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199</v>
      </c>
      <c r="AT200" s="172" t="s">
        <v>124</v>
      </c>
      <c r="AU200" s="172" t="s">
        <v>81</v>
      </c>
      <c r="AY200" s="3" t="s">
        <v>121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199</v>
      </c>
      <c r="BM200" s="172" t="s">
        <v>333</v>
      </c>
    </row>
    <row r="201" s="146" customFormat="true" ht="22.8" hidden="false" customHeight="true" outlineLevel="0" collapsed="false">
      <c r="B201" s="147"/>
      <c r="D201" s="148" t="s">
        <v>73</v>
      </c>
      <c r="E201" s="158" t="s">
        <v>334</v>
      </c>
      <c r="F201" s="158" t="s">
        <v>335</v>
      </c>
      <c r="I201" s="150"/>
      <c r="J201" s="159" t="n">
        <f aca="false">BK201</f>
        <v>0</v>
      </c>
      <c r="L201" s="147"/>
      <c r="M201" s="152"/>
      <c r="N201" s="153"/>
      <c r="O201" s="153"/>
      <c r="P201" s="154" t="n">
        <f aca="false">SUM(P202:P210)</f>
        <v>0</v>
      </c>
      <c r="Q201" s="153"/>
      <c r="R201" s="154" t="n">
        <f aca="false">SUM(R202:R210)</f>
        <v>0.0225169</v>
      </c>
      <c r="S201" s="153"/>
      <c r="T201" s="155" t="n">
        <f aca="false">SUM(T202:T210)</f>
        <v>0.08465</v>
      </c>
      <c r="AR201" s="148" t="s">
        <v>81</v>
      </c>
      <c r="AT201" s="156" t="s">
        <v>73</v>
      </c>
      <c r="AU201" s="156" t="s">
        <v>79</v>
      </c>
      <c r="AY201" s="148" t="s">
        <v>121</v>
      </c>
      <c r="BK201" s="157" t="n">
        <f aca="false">SUM(BK202:BK210)</f>
        <v>0</v>
      </c>
    </row>
    <row r="202" s="27" customFormat="true" ht="24.15" hidden="false" customHeight="true" outlineLevel="0" collapsed="false">
      <c r="A202" s="22"/>
      <c r="B202" s="160"/>
      <c r="C202" s="161" t="s">
        <v>336</v>
      </c>
      <c r="D202" s="161" t="s">
        <v>124</v>
      </c>
      <c r="E202" s="162" t="s">
        <v>337</v>
      </c>
      <c r="F202" s="163" t="s">
        <v>338</v>
      </c>
      <c r="G202" s="164" t="s">
        <v>150</v>
      </c>
      <c r="H202" s="165" t="n">
        <v>84.65</v>
      </c>
      <c r="I202" s="166"/>
      <c r="J202" s="167" t="n">
        <f aca="false">ROUND(I202*H202,2)</f>
        <v>0</v>
      </c>
      <c r="K202" s="163" t="s">
        <v>134</v>
      </c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0.001</v>
      </c>
      <c r="T202" s="171" t="n">
        <f aca="false">S202*H202</f>
        <v>0.08465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199</v>
      </c>
      <c r="AT202" s="172" t="s">
        <v>124</v>
      </c>
      <c r="AU202" s="172" t="s">
        <v>81</v>
      </c>
      <c r="AY202" s="3" t="s">
        <v>121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199</v>
      </c>
      <c r="BM202" s="172" t="s">
        <v>339</v>
      </c>
    </row>
    <row r="203" s="174" customFormat="true" ht="19.25" hidden="false" customHeight="false" outlineLevel="0" collapsed="false">
      <c r="B203" s="175"/>
      <c r="D203" s="176" t="s">
        <v>136</v>
      </c>
      <c r="E203" s="177"/>
      <c r="F203" s="178" t="s">
        <v>340</v>
      </c>
      <c r="H203" s="179" t="n">
        <v>51.6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136</v>
      </c>
      <c r="AU203" s="177" t="s">
        <v>81</v>
      </c>
      <c r="AV203" s="174" t="s">
        <v>81</v>
      </c>
      <c r="AW203" s="174" t="s">
        <v>31</v>
      </c>
      <c r="AX203" s="174" t="s">
        <v>74</v>
      </c>
      <c r="AY203" s="177" t="s">
        <v>121</v>
      </c>
    </row>
    <row r="204" s="174" customFormat="true" ht="12.8" hidden="false" customHeight="false" outlineLevel="0" collapsed="false">
      <c r="B204" s="175"/>
      <c r="D204" s="176" t="s">
        <v>136</v>
      </c>
      <c r="E204" s="177"/>
      <c r="F204" s="178" t="s">
        <v>341</v>
      </c>
      <c r="H204" s="179" t="n">
        <v>33.05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136</v>
      </c>
      <c r="AU204" s="177" t="s">
        <v>81</v>
      </c>
      <c r="AV204" s="174" t="s">
        <v>81</v>
      </c>
      <c r="AW204" s="174" t="s">
        <v>31</v>
      </c>
      <c r="AX204" s="174" t="s">
        <v>74</v>
      </c>
      <c r="AY204" s="177" t="s">
        <v>121</v>
      </c>
    </row>
    <row r="205" s="196" customFormat="true" ht="12.8" hidden="false" customHeight="false" outlineLevel="0" collapsed="false">
      <c r="B205" s="197"/>
      <c r="D205" s="176" t="s">
        <v>136</v>
      </c>
      <c r="E205" s="198"/>
      <c r="F205" s="199" t="s">
        <v>342</v>
      </c>
      <c r="H205" s="200" t="n">
        <v>84.65</v>
      </c>
      <c r="I205" s="201"/>
      <c r="L205" s="197"/>
      <c r="M205" s="202"/>
      <c r="N205" s="203"/>
      <c r="O205" s="203"/>
      <c r="P205" s="203"/>
      <c r="Q205" s="203"/>
      <c r="R205" s="203"/>
      <c r="S205" s="203"/>
      <c r="T205" s="204"/>
      <c r="AT205" s="198" t="s">
        <v>136</v>
      </c>
      <c r="AU205" s="198" t="s">
        <v>81</v>
      </c>
      <c r="AV205" s="196" t="s">
        <v>128</v>
      </c>
      <c r="AW205" s="196" t="s">
        <v>31</v>
      </c>
      <c r="AX205" s="196" t="s">
        <v>79</v>
      </c>
      <c r="AY205" s="198" t="s">
        <v>121</v>
      </c>
    </row>
    <row r="206" s="27" customFormat="true" ht="24.15" hidden="false" customHeight="true" outlineLevel="0" collapsed="false">
      <c r="A206" s="22"/>
      <c r="B206" s="160"/>
      <c r="C206" s="161" t="s">
        <v>343</v>
      </c>
      <c r="D206" s="161" t="s">
        <v>124</v>
      </c>
      <c r="E206" s="162" t="s">
        <v>344</v>
      </c>
      <c r="F206" s="163" t="s">
        <v>345</v>
      </c>
      <c r="G206" s="164" t="s">
        <v>150</v>
      </c>
      <c r="H206" s="165" t="n">
        <v>84.65</v>
      </c>
      <c r="I206" s="166"/>
      <c r="J206" s="167" t="n">
        <f aca="false">ROUND(I206*H206,2)</f>
        <v>0</v>
      </c>
      <c r="K206" s="163" t="s">
        <v>134</v>
      </c>
      <c r="L206" s="23"/>
      <c r="M206" s="168"/>
      <c r="N206" s="169" t="s">
        <v>39</v>
      </c>
      <c r="O206" s="60"/>
      <c r="P206" s="170" t="n">
        <f aca="false">O206*H206</f>
        <v>0</v>
      </c>
      <c r="Q206" s="170" t="n">
        <v>5E-005</v>
      </c>
      <c r="R206" s="170" t="n">
        <f aca="false">Q206*H206</f>
        <v>0.0042325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199</v>
      </c>
      <c r="AT206" s="172" t="s">
        <v>124</v>
      </c>
      <c r="AU206" s="172" t="s">
        <v>81</v>
      </c>
      <c r="AY206" s="3" t="s">
        <v>121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79</v>
      </c>
      <c r="BK206" s="173" t="n">
        <f aca="false">ROUND(I206*H206,2)</f>
        <v>0</v>
      </c>
      <c r="BL206" s="3" t="s">
        <v>199</v>
      </c>
      <c r="BM206" s="172" t="s">
        <v>346</v>
      </c>
    </row>
    <row r="207" s="27" customFormat="true" ht="16.5" hidden="false" customHeight="true" outlineLevel="0" collapsed="false">
      <c r="A207" s="22"/>
      <c r="B207" s="160"/>
      <c r="C207" s="184" t="s">
        <v>347</v>
      </c>
      <c r="D207" s="184" t="s">
        <v>201</v>
      </c>
      <c r="E207" s="185" t="s">
        <v>348</v>
      </c>
      <c r="F207" s="186" t="s">
        <v>349</v>
      </c>
      <c r="G207" s="187" t="s">
        <v>150</v>
      </c>
      <c r="H207" s="188" t="n">
        <v>91.422</v>
      </c>
      <c r="I207" s="189"/>
      <c r="J207" s="190" t="n">
        <f aca="false">ROUND(I207*H207,2)</f>
        <v>0</v>
      </c>
      <c r="K207" s="186" t="s">
        <v>134</v>
      </c>
      <c r="L207" s="191"/>
      <c r="M207" s="192"/>
      <c r="N207" s="193" t="s">
        <v>39</v>
      </c>
      <c r="O207" s="60"/>
      <c r="P207" s="170" t="n">
        <f aca="false">O207*H207</f>
        <v>0</v>
      </c>
      <c r="Q207" s="170" t="n">
        <v>0.0002</v>
      </c>
      <c r="R207" s="170" t="n">
        <f aca="false">Q207*H207</f>
        <v>0.0182844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204</v>
      </c>
      <c r="AT207" s="172" t="s">
        <v>201</v>
      </c>
      <c r="AU207" s="172" t="s">
        <v>81</v>
      </c>
      <c r="AY207" s="3" t="s">
        <v>121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79</v>
      </c>
      <c r="BK207" s="173" t="n">
        <f aca="false">ROUND(I207*H207,2)</f>
        <v>0</v>
      </c>
      <c r="BL207" s="3" t="s">
        <v>199</v>
      </c>
      <c r="BM207" s="172" t="s">
        <v>350</v>
      </c>
    </row>
    <row r="208" s="174" customFormat="true" ht="12.8" hidden="false" customHeight="false" outlineLevel="0" collapsed="false">
      <c r="B208" s="175"/>
      <c r="D208" s="176" t="s">
        <v>136</v>
      </c>
      <c r="E208" s="177"/>
      <c r="F208" s="178" t="s">
        <v>351</v>
      </c>
      <c r="H208" s="179" t="n">
        <v>84.65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136</v>
      </c>
      <c r="AU208" s="177" t="s">
        <v>81</v>
      </c>
      <c r="AV208" s="174" t="s">
        <v>81</v>
      </c>
      <c r="AW208" s="174" t="s">
        <v>31</v>
      </c>
      <c r="AX208" s="174" t="s">
        <v>79</v>
      </c>
      <c r="AY208" s="177" t="s">
        <v>121</v>
      </c>
    </row>
    <row r="209" s="174" customFormat="true" ht="12.8" hidden="false" customHeight="false" outlineLevel="0" collapsed="false">
      <c r="B209" s="175"/>
      <c r="D209" s="176" t="s">
        <v>136</v>
      </c>
      <c r="F209" s="178" t="s">
        <v>352</v>
      </c>
      <c r="H209" s="179" t="n">
        <v>91.422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136</v>
      </c>
      <c r="AU209" s="177" t="s">
        <v>81</v>
      </c>
      <c r="AV209" s="174" t="s">
        <v>81</v>
      </c>
      <c r="AW209" s="174" t="s">
        <v>2</v>
      </c>
      <c r="AX209" s="174" t="s">
        <v>79</v>
      </c>
      <c r="AY209" s="177" t="s">
        <v>121</v>
      </c>
    </row>
    <row r="210" s="27" customFormat="true" ht="24.15" hidden="false" customHeight="true" outlineLevel="0" collapsed="false">
      <c r="A210" s="22"/>
      <c r="B210" s="160"/>
      <c r="C210" s="161" t="s">
        <v>353</v>
      </c>
      <c r="D210" s="161" t="s">
        <v>124</v>
      </c>
      <c r="E210" s="162" t="s">
        <v>354</v>
      </c>
      <c r="F210" s="163" t="s">
        <v>355</v>
      </c>
      <c r="G210" s="164" t="s">
        <v>224</v>
      </c>
      <c r="H210" s="195"/>
      <c r="I210" s="166"/>
      <c r="J210" s="167" t="n">
        <f aca="false">ROUND(I210*H210,2)</f>
        <v>0</v>
      </c>
      <c r="K210" s="163" t="s">
        <v>134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199</v>
      </c>
      <c r="AT210" s="172" t="s">
        <v>124</v>
      </c>
      <c r="AU210" s="172" t="s">
        <v>81</v>
      </c>
      <c r="AY210" s="3" t="s">
        <v>121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199</v>
      </c>
      <c r="BM210" s="172" t="s">
        <v>356</v>
      </c>
    </row>
    <row r="211" s="146" customFormat="true" ht="22.8" hidden="false" customHeight="true" outlineLevel="0" collapsed="false">
      <c r="B211" s="147"/>
      <c r="D211" s="148" t="s">
        <v>73</v>
      </c>
      <c r="E211" s="158" t="s">
        <v>357</v>
      </c>
      <c r="F211" s="158" t="s">
        <v>358</v>
      </c>
      <c r="I211" s="150"/>
      <c r="J211" s="159" t="n">
        <f aca="false">BK211</f>
        <v>0</v>
      </c>
      <c r="L211" s="147"/>
      <c r="M211" s="152"/>
      <c r="N211" s="153"/>
      <c r="O211" s="153"/>
      <c r="P211" s="154" t="n">
        <f aca="false">SUM(P212:P236)</f>
        <v>0</v>
      </c>
      <c r="Q211" s="153"/>
      <c r="R211" s="154" t="n">
        <f aca="false">SUM(R212:R236)</f>
        <v>0.72734364</v>
      </c>
      <c r="S211" s="153"/>
      <c r="T211" s="155" t="n">
        <f aca="false">SUM(T212:T236)</f>
        <v>0.225249</v>
      </c>
      <c r="AR211" s="148" t="s">
        <v>81</v>
      </c>
      <c r="AT211" s="156" t="s">
        <v>73</v>
      </c>
      <c r="AU211" s="156" t="s">
        <v>79</v>
      </c>
      <c r="AY211" s="148" t="s">
        <v>121</v>
      </c>
      <c r="BK211" s="157" t="n">
        <f aca="false">SUM(BK212:BK236)</f>
        <v>0</v>
      </c>
    </row>
    <row r="212" s="27" customFormat="true" ht="24.15" hidden="false" customHeight="true" outlineLevel="0" collapsed="false">
      <c r="A212" s="22"/>
      <c r="B212" s="160"/>
      <c r="C212" s="161" t="s">
        <v>359</v>
      </c>
      <c r="D212" s="161" t="s">
        <v>124</v>
      </c>
      <c r="E212" s="162" t="s">
        <v>360</v>
      </c>
      <c r="F212" s="163" t="s">
        <v>361</v>
      </c>
      <c r="G212" s="164" t="s">
        <v>127</v>
      </c>
      <c r="H212" s="165" t="n">
        <v>62.733</v>
      </c>
      <c r="I212" s="166"/>
      <c r="J212" s="167" t="n">
        <f aca="false">ROUND(I212*H212,2)</f>
        <v>0</v>
      </c>
      <c r="K212" s="163" t="s">
        <v>134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199</v>
      </c>
      <c r="AT212" s="172" t="s">
        <v>124</v>
      </c>
      <c r="AU212" s="172" t="s">
        <v>81</v>
      </c>
      <c r="AY212" s="3" t="s">
        <v>121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199</v>
      </c>
      <c r="BM212" s="172" t="s">
        <v>362</v>
      </c>
    </row>
    <row r="213" s="27" customFormat="true" ht="16.5" hidden="false" customHeight="true" outlineLevel="0" collapsed="false">
      <c r="A213" s="22"/>
      <c r="B213" s="160"/>
      <c r="C213" s="161" t="s">
        <v>363</v>
      </c>
      <c r="D213" s="161" t="s">
        <v>124</v>
      </c>
      <c r="E213" s="162" t="s">
        <v>364</v>
      </c>
      <c r="F213" s="163" t="s">
        <v>365</v>
      </c>
      <c r="G213" s="164" t="s">
        <v>127</v>
      </c>
      <c r="H213" s="165" t="n">
        <v>62.733</v>
      </c>
      <c r="I213" s="166"/>
      <c r="J213" s="167" t="n">
        <f aca="false">ROUND(I213*H213,2)</f>
        <v>0</v>
      </c>
      <c r="K213" s="163" t="s">
        <v>134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199</v>
      </c>
      <c r="AT213" s="172" t="s">
        <v>124</v>
      </c>
      <c r="AU213" s="172" t="s">
        <v>81</v>
      </c>
      <c r="AY213" s="3" t="s">
        <v>121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199</v>
      </c>
      <c r="BM213" s="172" t="s">
        <v>366</v>
      </c>
    </row>
    <row r="214" s="27" customFormat="true" ht="24.15" hidden="false" customHeight="true" outlineLevel="0" collapsed="false">
      <c r="A214" s="22"/>
      <c r="B214" s="160"/>
      <c r="C214" s="161" t="s">
        <v>367</v>
      </c>
      <c r="D214" s="161" t="s">
        <v>124</v>
      </c>
      <c r="E214" s="162" t="s">
        <v>368</v>
      </c>
      <c r="F214" s="163" t="s">
        <v>369</v>
      </c>
      <c r="G214" s="164" t="s">
        <v>127</v>
      </c>
      <c r="H214" s="165" t="n">
        <v>62.733</v>
      </c>
      <c r="I214" s="166"/>
      <c r="J214" s="167" t="n">
        <f aca="false">ROUND(I214*H214,2)</f>
        <v>0</v>
      </c>
      <c r="K214" s="163" t="s">
        <v>134</v>
      </c>
      <c r="L214" s="23"/>
      <c r="M214" s="168"/>
      <c r="N214" s="169" t="s">
        <v>39</v>
      </c>
      <c r="O214" s="60"/>
      <c r="P214" s="170" t="n">
        <f aca="false">O214*H214</f>
        <v>0</v>
      </c>
      <c r="Q214" s="170" t="n">
        <v>3E-005</v>
      </c>
      <c r="R214" s="170" t="n">
        <f aca="false">Q214*H214</f>
        <v>0.00188199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199</v>
      </c>
      <c r="AT214" s="172" t="s">
        <v>124</v>
      </c>
      <c r="AU214" s="172" t="s">
        <v>81</v>
      </c>
      <c r="AY214" s="3" t="s">
        <v>121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199</v>
      </c>
      <c r="BM214" s="172" t="s">
        <v>370</v>
      </c>
    </row>
    <row r="215" s="27" customFormat="true" ht="24.15" hidden="false" customHeight="true" outlineLevel="0" collapsed="false">
      <c r="A215" s="22"/>
      <c r="B215" s="160"/>
      <c r="C215" s="161" t="s">
        <v>371</v>
      </c>
      <c r="D215" s="161" t="s">
        <v>124</v>
      </c>
      <c r="E215" s="162" t="s">
        <v>372</v>
      </c>
      <c r="F215" s="163" t="s">
        <v>373</v>
      </c>
      <c r="G215" s="164" t="s">
        <v>127</v>
      </c>
      <c r="H215" s="165" t="n">
        <v>7.41</v>
      </c>
      <c r="I215" s="166"/>
      <c r="J215" s="167" t="n">
        <f aca="false">ROUND(I215*H215,2)</f>
        <v>0</v>
      </c>
      <c r="K215" s="163" t="s">
        <v>134</v>
      </c>
      <c r="L215" s="23"/>
      <c r="M215" s="168"/>
      <c r="N215" s="169" t="s">
        <v>39</v>
      </c>
      <c r="O215" s="60"/>
      <c r="P215" s="170" t="n">
        <f aca="false">O215*H215</f>
        <v>0</v>
      </c>
      <c r="Q215" s="170" t="n">
        <v>5E-005</v>
      </c>
      <c r="R215" s="170" t="n">
        <f aca="false">Q215*H215</f>
        <v>0.0003705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199</v>
      </c>
      <c r="AT215" s="172" t="s">
        <v>124</v>
      </c>
      <c r="AU215" s="172" t="s">
        <v>81</v>
      </c>
      <c r="AY215" s="3" t="s">
        <v>121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79</v>
      </c>
      <c r="BK215" s="173" t="n">
        <f aca="false">ROUND(I215*H215,2)</f>
        <v>0</v>
      </c>
      <c r="BL215" s="3" t="s">
        <v>199</v>
      </c>
      <c r="BM215" s="172" t="s">
        <v>374</v>
      </c>
    </row>
    <row r="216" s="174" customFormat="true" ht="12.8" hidden="false" customHeight="false" outlineLevel="0" collapsed="false">
      <c r="B216" s="175"/>
      <c r="D216" s="176" t="s">
        <v>136</v>
      </c>
      <c r="E216" s="177"/>
      <c r="F216" s="178" t="s">
        <v>375</v>
      </c>
      <c r="H216" s="179" t="n">
        <v>7.41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136</v>
      </c>
      <c r="AU216" s="177" t="s">
        <v>81</v>
      </c>
      <c r="AV216" s="174" t="s">
        <v>81</v>
      </c>
      <c r="AW216" s="174" t="s">
        <v>31</v>
      </c>
      <c r="AX216" s="174" t="s">
        <v>79</v>
      </c>
      <c r="AY216" s="177" t="s">
        <v>121</v>
      </c>
    </row>
    <row r="217" s="27" customFormat="true" ht="33" hidden="false" customHeight="true" outlineLevel="0" collapsed="false">
      <c r="A217" s="22"/>
      <c r="B217" s="160"/>
      <c r="C217" s="161" t="s">
        <v>376</v>
      </c>
      <c r="D217" s="161" t="s">
        <v>124</v>
      </c>
      <c r="E217" s="162" t="s">
        <v>377</v>
      </c>
      <c r="F217" s="163" t="s">
        <v>378</v>
      </c>
      <c r="G217" s="164" t="s">
        <v>127</v>
      </c>
      <c r="H217" s="165" t="n">
        <v>61.473</v>
      </c>
      <c r="I217" s="166"/>
      <c r="J217" s="167" t="n">
        <f aca="false">ROUND(I217*H217,2)</f>
        <v>0</v>
      </c>
      <c r="K217" s="163" t="s">
        <v>134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0.00758</v>
      </c>
      <c r="R217" s="170" t="n">
        <f aca="false">Q217*H217</f>
        <v>0.46596534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199</v>
      </c>
      <c r="AT217" s="172" t="s">
        <v>124</v>
      </c>
      <c r="AU217" s="172" t="s">
        <v>81</v>
      </c>
      <c r="AY217" s="3" t="s">
        <v>121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199</v>
      </c>
      <c r="BM217" s="172" t="s">
        <v>379</v>
      </c>
    </row>
    <row r="218" s="174" customFormat="true" ht="12.8" hidden="false" customHeight="false" outlineLevel="0" collapsed="false">
      <c r="B218" s="175"/>
      <c r="D218" s="176" t="s">
        <v>136</v>
      </c>
      <c r="E218" s="177"/>
      <c r="F218" s="178" t="s">
        <v>380</v>
      </c>
      <c r="H218" s="179" t="n">
        <v>61.473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136</v>
      </c>
      <c r="AU218" s="177" t="s">
        <v>81</v>
      </c>
      <c r="AV218" s="174" t="s">
        <v>81</v>
      </c>
      <c r="AW218" s="174" t="s">
        <v>31</v>
      </c>
      <c r="AX218" s="174" t="s">
        <v>79</v>
      </c>
      <c r="AY218" s="177" t="s">
        <v>121</v>
      </c>
    </row>
    <row r="219" s="27" customFormat="true" ht="37.8" hidden="false" customHeight="true" outlineLevel="0" collapsed="false">
      <c r="A219" s="22"/>
      <c r="B219" s="160"/>
      <c r="C219" s="161" t="s">
        <v>381</v>
      </c>
      <c r="D219" s="161" t="s">
        <v>124</v>
      </c>
      <c r="E219" s="162" t="s">
        <v>382</v>
      </c>
      <c r="F219" s="163" t="s">
        <v>383</v>
      </c>
      <c r="G219" s="164" t="s">
        <v>127</v>
      </c>
      <c r="H219" s="165" t="n">
        <v>7.41</v>
      </c>
      <c r="I219" s="166"/>
      <c r="J219" s="167" t="n">
        <f aca="false">ROUND(I219*H219,2)</f>
        <v>0</v>
      </c>
      <c r="K219" s="163" t="s">
        <v>134</v>
      </c>
      <c r="L219" s="23"/>
      <c r="M219" s="168"/>
      <c r="N219" s="169" t="s">
        <v>39</v>
      </c>
      <c r="O219" s="60"/>
      <c r="P219" s="170" t="n">
        <f aca="false">O219*H219</f>
        <v>0</v>
      </c>
      <c r="Q219" s="170" t="n">
        <v>0.00825</v>
      </c>
      <c r="R219" s="170" t="n">
        <f aca="false">Q219*H219</f>
        <v>0.0611325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199</v>
      </c>
      <c r="AT219" s="172" t="s">
        <v>124</v>
      </c>
      <c r="AU219" s="172" t="s">
        <v>81</v>
      </c>
      <c r="AY219" s="3" t="s">
        <v>121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79</v>
      </c>
      <c r="BK219" s="173" t="n">
        <f aca="false">ROUND(I219*H219,2)</f>
        <v>0</v>
      </c>
      <c r="BL219" s="3" t="s">
        <v>199</v>
      </c>
      <c r="BM219" s="172" t="s">
        <v>384</v>
      </c>
    </row>
    <row r="220" s="27" customFormat="true" ht="16.5" hidden="false" customHeight="true" outlineLevel="0" collapsed="false">
      <c r="A220" s="22"/>
      <c r="B220" s="160"/>
      <c r="C220" s="161" t="s">
        <v>385</v>
      </c>
      <c r="D220" s="161" t="s">
        <v>124</v>
      </c>
      <c r="E220" s="162" t="s">
        <v>386</v>
      </c>
      <c r="F220" s="163" t="s">
        <v>387</v>
      </c>
      <c r="G220" s="164" t="s">
        <v>127</v>
      </c>
      <c r="H220" s="165" t="n">
        <v>62.733</v>
      </c>
      <c r="I220" s="166"/>
      <c r="J220" s="167" t="n">
        <f aca="false">ROUND(I220*H220,2)</f>
        <v>0</v>
      </c>
      <c r="K220" s="163" t="s">
        <v>134</v>
      </c>
      <c r="L220" s="23"/>
      <c r="M220" s="168"/>
      <c r="N220" s="169" t="s">
        <v>39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0.003</v>
      </c>
      <c r="T220" s="171" t="n">
        <f aca="false">S220*H220</f>
        <v>0.188199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199</v>
      </c>
      <c r="AT220" s="172" t="s">
        <v>124</v>
      </c>
      <c r="AU220" s="172" t="s">
        <v>81</v>
      </c>
      <c r="AY220" s="3" t="s">
        <v>121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79</v>
      </c>
      <c r="BK220" s="173" t="n">
        <f aca="false">ROUND(I220*H220,2)</f>
        <v>0</v>
      </c>
      <c r="BL220" s="3" t="s">
        <v>199</v>
      </c>
      <c r="BM220" s="172" t="s">
        <v>388</v>
      </c>
    </row>
    <row r="221" s="174" customFormat="true" ht="28.3" hidden="false" customHeight="false" outlineLevel="0" collapsed="false">
      <c r="B221" s="175"/>
      <c r="D221" s="176" t="s">
        <v>136</v>
      </c>
      <c r="E221" s="177"/>
      <c r="F221" s="178" t="s">
        <v>254</v>
      </c>
      <c r="H221" s="179" t="n">
        <v>36.848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136</v>
      </c>
      <c r="AU221" s="177" t="s">
        <v>81</v>
      </c>
      <c r="AV221" s="174" t="s">
        <v>81</v>
      </c>
      <c r="AW221" s="174" t="s">
        <v>31</v>
      </c>
      <c r="AX221" s="174" t="s">
        <v>74</v>
      </c>
      <c r="AY221" s="177" t="s">
        <v>121</v>
      </c>
    </row>
    <row r="222" s="174" customFormat="true" ht="12.8" hidden="false" customHeight="false" outlineLevel="0" collapsed="false">
      <c r="B222" s="175"/>
      <c r="D222" s="176" t="s">
        <v>136</v>
      </c>
      <c r="E222" s="177"/>
      <c r="F222" s="178" t="s">
        <v>389</v>
      </c>
      <c r="H222" s="179" t="n">
        <v>25.885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136</v>
      </c>
      <c r="AU222" s="177" t="s">
        <v>81</v>
      </c>
      <c r="AV222" s="174" t="s">
        <v>81</v>
      </c>
      <c r="AW222" s="174" t="s">
        <v>31</v>
      </c>
      <c r="AX222" s="174" t="s">
        <v>74</v>
      </c>
      <c r="AY222" s="177" t="s">
        <v>121</v>
      </c>
    </row>
    <row r="223" s="196" customFormat="true" ht="12.8" hidden="false" customHeight="false" outlineLevel="0" collapsed="false">
      <c r="B223" s="197"/>
      <c r="D223" s="176" t="s">
        <v>136</v>
      </c>
      <c r="E223" s="198"/>
      <c r="F223" s="199" t="s">
        <v>342</v>
      </c>
      <c r="H223" s="200" t="n">
        <v>62.733</v>
      </c>
      <c r="I223" s="201"/>
      <c r="L223" s="197"/>
      <c r="M223" s="202"/>
      <c r="N223" s="203"/>
      <c r="O223" s="203"/>
      <c r="P223" s="203"/>
      <c r="Q223" s="203"/>
      <c r="R223" s="203"/>
      <c r="S223" s="203"/>
      <c r="T223" s="204"/>
      <c r="AT223" s="198" t="s">
        <v>136</v>
      </c>
      <c r="AU223" s="198" t="s">
        <v>81</v>
      </c>
      <c r="AV223" s="196" t="s">
        <v>128</v>
      </c>
      <c r="AW223" s="196" t="s">
        <v>31</v>
      </c>
      <c r="AX223" s="196" t="s">
        <v>79</v>
      </c>
      <c r="AY223" s="198" t="s">
        <v>121</v>
      </c>
    </row>
    <row r="224" s="27" customFormat="true" ht="16.5" hidden="false" customHeight="true" outlineLevel="0" collapsed="false">
      <c r="A224" s="22"/>
      <c r="B224" s="160"/>
      <c r="C224" s="161" t="s">
        <v>390</v>
      </c>
      <c r="D224" s="161" t="s">
        <v>124</v>
      </c>
      <c r="E224" s="162" t="s">
        <v>391</v>
      </c>
      <c r="F224" s="205" t="s">
        <v>392</v>
      </c>
      <c r="G224" s="164" t="s">
        <v>127</v>
      </c>
      <c r="H224" s="165" t="n">
        <v>60.813</v>
      </c>
      <c r="I224" s="166"/>
      <c r="J224" s="167" t="n">
        <f aca="false">ROUND(I224*H224,2)</f>
        <v>0</v>
      </c>
      <c r="K224" s="163" t="s">
        <v>134</v>
      </c>
      <c r="L224" s="23"/>
      <c r="M224" s="168"/>
      <c r="N224" s="169" t="s">
        <v>39</v>
      </c>
      <c r="O224" s="60"/>
      <c r="P224" s="170" t="n">
        <f aca="false">O224*H224</f>
        <v>0</v>
      </c>
      <c r="Q224" s="170" t="n">
        <v>0.0003</v>
      </c>
      <c r="R224" s="170" t="n">
        <f aca="false">Q224*H224</f>
        <v>0.0182439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199</v>
      </c>
      <c r="AT224" s="172" t="s">
        <v>124</v>
      </c>
      <c r="AU224" s="172" t="s">
        <v>81</v>
      </c>
      <c r="AY224" s="3" t="s">
        <v>121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79</v>
      </c>
      <c r="BK224" s="173" t="n">
        <f aca="false">ROUND(I224*H224,2)</f>
        <v>0</v>
      </c>
      <c r="BL224" s="3" t="s">
        <v>199</v>
      </c>
      <c r="BM224" s="172" t="s">
        <v>393</v>
      </c>
    </row>
    <row r="225" s="174" customFormat="true" ht="28.3" hidden="false" customHeight="false" outlineLevel="0" collapsed="false">
      <c r="B225" s="175"/>
      <c r="D225" s="176" t="s">
        <v>136</v>
      </c>
      <c r="E225" s="177"/>
      <c r="F225" s="178" t="s">
        <v>254</v>
      </c>
      <c r="H225" s="179" t="n">
        <v>36.848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136</v>
      </c>
      <c r="AU225" s="177" t="s">
        <v>81</v>
      </c>
      <c r="AV225" s="174" t="s">
        <v>81</v>
      </c>
      <c r="AW225" s="174" t="s">
        <v>31</v>
      </c>
      <c r="AX225" s="174" t="s">
        <v>74</v>
      </c>
      <c r="AY225" s="177" t="s">
        <v>121</v>
      </c>
    </row>
    <row r="226" s="174" customFormat="true" ht="12.8" hidden="false" customHeight="false" outlineLevel="0" collapsed="false">
      <c r="B226" s="175"/>
      <c r="D226" s="176" t="s">
        <v>136</v>
      </c>
      <c r="E226" s="177"/>
      <c r="F226" s="178" t="s">
        <v>389</v>
      </c>
      <c r="H226" s="179" t="n">
        <v>25.885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136</v>
      </c>
      <c r="AU226" s="177" t="s">
        <v>81</v>
      </c>
      <c r="AV226" s="174" t="s">
        <v>81</v>
      </c>
      <c r="AW226" s="174" t="s">
        <v>31</v>
      </c>
      <c r="AX226" s="174" t="s">
        <v>74</v>
      </c>
      <c r="AY226" s="177" t="s">
        <v>121</v>
      </c>
    </row>
    <row r="227" s="174" customFormat="true" ht="12.8" hidden="false" customHeight="false" outlineLevel="0" collapsed="false">
      <c r="B227" s="175"/>
      <c r="D227" s="176" t="s">
        <v>136</v>
      </c>
      <c r="E227" s="177"/>
      <c r="F227" s="178" t="s">
        <v>394</v>
      </c>
      <c r="H227" s="179" t="n">
        <v>-1.92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136</v>
      </c>
      <c r="AU227" s="177" t="s">
        <v>81</v>
      </c>
      <c r="AV227" s="174" t="s">
        <v>81</v>
      </c>
      <c r="AW227" s="174" t="s">
        <v>31</v>
      </c>
      <c r="AX227" s="174" t="s">
        <v>74</v>
      </c>
      <c r="AY227" s="177" t="s">
        <v>121</v>
      </c>
    </row>
    <row r="228" s="196" customFormat="true" ht="12.8" hidden="false" customHeight="false" outlineLevel="0" collapsed="false">
      <c r="B228" s="197"/>
      <c r="D228" s="176" t="s">
        <v>136</v>
      </c>
      <c r="E228" s="198"/>
      <c r="F228" s="199" t="s">
        <v>342</v>
      </c>
      <c r="H228" s="200" t="n">
        <v>60.813</v>
      </c>
      <c r="I228" s="201"/>
      <c r="L228" s="197"/>
      <c r="M228" s="202"/>
      <c r="N228" s="203"/>
      <c r="O228" s="203"/>
      <c r="P228" s="203"/>
      <c r="Q228" s="203"/>
      <c r="R228" s="203"/>
      <c r="S228" s="203"/>
      <c r="T228" s="204"/>
      <c r="AT228" s="198" t="s">
        <v>136</v>
      </c>
      <c r="AU228" s="198" t="s">
        <v>81</v>
      </c>
      <c r="AV228" s="196" t="s">
        <v>128</v>
      </c>
      <c r="AW228" s="196" t="s">
        <v>31</v>
      </c>
      <c r="AX228" s="196" t="s">
        <v>79</v>
      </c>
      <c r="AY228" s="198" t="s">
        <v>121</v>
      </c>
    </row>
    <row r="229" s="27" customFormat="true" ht="16.5" hidden="false" customHeight="true" outlineLevel="0" collapsed="false">
      <c r="A229" s="22"/>
      <c r="B229" s="160"/>
      <c r="C229" s="184" t="s">
        <v>395</v>
      </c>
      <c r="D229" s="184" t="s">
        <v>201</v>
      </c>
      <c r="E229" s="185" t="s">
        <v>396</v>
      </c>
      <c r="F229" s="186" t="s">
        <v>397</v>
      </c>
      <c r="G229" s="187" t="s">
        <v>127</v>
      </c>
      <c r="H229" s="188" t="n">
        <v>66.894</v>
      </c>
      <c r="I229" s="189"/>
      <c r="J229" s="190" t="n">
        <f aca="false">ROUND(I229*H229,2)</f>
        <v>0</v>
      </c>
      <c r="K229" s="186" t="s">
        <v>134</v>
      </c>
      <c r="L229" s="191"/>
      <c r="M229" s="192"/>
      <c r="N229" s="193" t="s">
        <v>39</v>
      </c>
      <c r="O229" s="60"/>
      <c r="P229" s="170" t="n">
        <f aca="false">O229*H229</f>
        <v>0</v>
      </c>
      <c r="Q229" s="170" t="n">
        <v>0.00264</v>
      </c>
      <c r="R229" s="170" t="n">
        <f aca="false">Q229*H229</f>
        <v>0.17660016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204</v>
      </c>
      <c r="AT229" s="172" t="s">
        <v>201</v>
      </c>
      <c r="AU229" s="172" t="s">
        <v>81</v>
      </c>
      <c r="AY229" s="3" t="s">
        <v>121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79</v>
      </c>
      <c r="BK229" s="173" t="n">
        <f aca="false">ROUND(I229*H229,2)</f>
        <v>0</v>
      </c>
      <c r="BL229" s="3" t="s">
        <v>199</v>
      </c>
      <c r="BM229" s="172" t="s">
        <v>398</v>
      </c>
    </row>
    <row r="230" s="174" customFormat="true" ht="12.8" hidden="false" customHeight="false" outlineLevel="0" collapsed="false">
      <c r="B230" s="175"/>
      <c r="D230" s="176" t="s">
        <v>136</v>
      </c>
      <c r="F230" s="178" t="s">
        <v>399</v>
      </c>
      <c r="H230" s="179" t="n">
        <v>66.894</v>
      </c>
      <c r="I230" s="180"/>
      <c r="L230" s="175"/>
      <c r="M230" s="181"/>
      <c r="N230" s="182"/>
      <c r="O230" s="182"/>
      <c r="P230" s="182"/>
      <c r="Q230" s="182"/>
      <c r="R230" s="182"/>
      <c r="S230" s="182"/>
      <c r="T230" s="183"/>
      <c r="AT230" s="177" t="s">
        <v>136</v>
      </c>
      <c r="AU230" s="177" t="s">
        <v>81</v>
      </c>
      <c r="AV230" s="174" t="s">
        <v>81</v>
      </c>
      <c r="AW230" s="174" t="s">
        <v>2</v>
      </c>
      <c r="AX230" s="174" t="s">
        <v>79</v>
      </c>
      <c r="AY230" s="177" t="s">
        <v>121</v>
      </c>
    </row>
    <row r="231" s="27" customFormat="true" ht="24.15" hidden="false" customHeight="true" outlineLevel="0" collapsed="false">
      <c r="A231" s="22"/>
      <c r="B231" s="160"/>
      <c r="C231" s="161" t="s">
        <v>400</v>
      </c>
      <c r="D231" s="161" t="s">
        <v>124</v>
      </c>
      <c r="E231" s="162" t="s">
        <v>401</v>
      </c>
      <c r="F231" s="163" t="s">
        <v>402</v>
      </c>
      <c r="G231" s="164" t="s">
        <v>150</v>
      </c>
      <c r="H231" s="165" t="n">
        <v>12.35</v>
      </c>
      <c r="I231" s="166"/>
      <c r="J231" s="167" t="n">
        <f aca="false">ROUND(I231*H231,2)</f>
        <v>0</v>
      </c>
      <c r="K231" s="163" t="s">
        <v>134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0.003</v>
      </c>
      <c r="T231" s="171" t="n">
        <f aca="false">S231*H231</f>
        <v>0.03705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199</v>
      </c>
      <c r="AT231" s="172" t="s">
        <v>124</v>
      </c>
      <c r="AU231" s="172" t="s">
        <v>81</v>
      </c>
      <c r="AY231" s="3" t="s">
        <v>121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199</v>
      </c>
      <c r="BM231" s="172" t="s">
        <v>403</v>
      </c>
    </row>
    <row r="232" s="174" customFormat="true" ht="12.8" hidden="false" customHeight="false" outlineLevel="0" collapsed="false">
      <c r="B232" s="175"/>
      <c r="D232" s="176" t="s">
        <v>136</v>
      </c>
      <c r="E232" s="177"/>
      <c r="F232" s="178" t="s">
        <v>404</v>
      </c>
      <c r="H232" s="179" t="n">
        <v>12.35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136</v>
      </c>
      <c r="AU232" s="177" t="s">
        <v>81</v>
      </c>
      <c r="AV232" s="174" t="s">
        <v>81</v>
      </c>
      <c r="AW232" s="174" t="s">
        <v>31</v>
      </c>
      <c r="AX232" s="174" t="s">
        <v>79</v>
      </c>
      <c r="AY232" s="177" t="s">
        <v>121</v>
      </c>
    </row>
    <row r="233" s="27" customFormat="true" ht="16.5" hidden="false" customHeight="true" outlineLevel="0" collapsed="false">
      <c r="A233" s="22"/>
      <c r="B233" s="160"/>
      <c r="C233" s="161" t="s">
        <v>405</v>
      </c>
      <c r="D233" s="161" t="s">
        <v>124</v>
      </c>
      <c r="E233" s="162" t="s">
        <v>406</v>
      </c>
      <c r="F233" s="163" t="s">
        <v>407</v>
      </c>
      <c r="G233" s="164" t="s">
        <v>150</v>
      </c>
      <c r="H233" s="165" t="n">
        <v>12.35</v>
      </c>
      <c r="I233" s="166"/>
      <c r="J233" s="167" t="n">
        <f aca="false">ROUND(I233*H233,2)</f>
        <v>0</v>
      </c>
      <c r="K233" s="163" t="s">
        <v>134</v>
      </c>
      <c r="L233" s="23"/>
      <c r="M233" s="168"/>
      <c r="N233" s="169" t="s">
        <v>39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199</v>
      </c>
      <c r="AT233" s="172" t="s">
        <v>124</v>
      </c>
      <c r="AU233" s="172" t="s">
        <v>81</v>
      </c>
      <c r="AY233" s="3" t="s">
        <v>121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79</v>
      </c>
      <c r="BK233" s="173" t="n">
        <f aca="false">ROUND(I233*H233,2)</f>
        <v>0</v>
      </c>
      <c r="BL233" s="3" t="s">
        <v>199</v>
      </c>
      <c r="BM233" s="172" t="s">
        <v>408</v>
      </c>
    </row>
    <row r="234" s="27" customFormat="true" ht="24.15" hidden="false" customHeight="true" outlineLevel="0" collapsed="false">
      <c r="A234" s="22"/>
      <c r="B234" s="160"/>
      <c r="C234" s="184" t="s">
        <v>409</v>
      </c>
      <c r="D234" s="184" t="s">
        <v>201</v>
      </c>
      <c r="E234" s="185" t="s">
        <v>410</v>
      </c>
      <c r="F234" s="186" t="s">
        <v>411</v>
      </c>
      <c r="G234" s="187" t="s">
        <v>150</v>
      </c>
      <c r="H234" s="188" t="n">
        <v>12.597</v>
      </c>
      <c r="I234" s="189"/>
      <c r="J234" s="190" t="n">
        <f aca="false">ROUND(I234*H234,2)</f>
        <v>0</v>
      </c>
      <c r="K234" s="186" t="s">
        <v>134</v>
      </c>
      <c r="L234" s="191"/>
      <c r="M234" s="192"/>
      <c r="N234" s="193" t="s">
        <v>39</v>
      </c>
      <c r="O234" s="60"/>
      <c r="P234" s="170" t="n">
        <f aca="false">O234*H234</f>
        <v>0</v>
      </c>
      <c r="Q234" s="170" t="n">
        <v>0.00025</v>
      </c>
      <c r="R234" s="170" t="n">
        <f aca="false">Q234*H234</f>
        <v>0.00314925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204</v>
      </c>
      <c r="AT234" s="172" t="s">
        <v>201</v>
      </c>
      <c r="AU234" s="172" t="s">
        <v>81</v>
      </c>
      <c r="AY234" s="3" t="s">
        <v>121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79</v>
      </c>
      <c r="BK234" s="173" t="n">
        <f aca="false">ROUND(I234*H234,2)</f>
        <v>0</v>
      </c>
      <c r="BL234" s="3" t="s">
        <v>199</v>
      </c>
      <c r="BM234" s="172" t="s">
        <v>412</v>
      </c>
    </row>
    <row r="235" s="174" customFormat="true" ht="12.8" hidden="false" customHeight="false" outlineLevel="0" collapsed="false">
      <c r="B235" s="175"/>
      <c r="D235" s="176" t="s">
        <v>136</v>
      </c>
      <c r="F235" s="178" t="s">
        <v>413</v>
      </c>
      <c r="H235" s="179" t="n">
        <v>12.597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136</v>
      </c>
      <c r="AU235" s="177" t="s">
        <v>81</v>
      </c>
      <c r="AV235" s="174" t="s">
        <v>81</v>
      </c>
      <c r="AW235" s="174" t="s">
        <v>2</v>
      </c>
      <c r="AX235" s="174" t="s">
        <v>79</v>
      </c>
      <c r="AY235" s="177" t="s">
        <v>121</v>
      </c>
    </row>
    <row r="236" s="27" customFormat="true" ht="24.15" hidden="false" customHeight="true" outlineLevel="0" collapsed="false">
      <c r="A236" s="22"/>
      <c r="B236" s="160"/>
      <c r="C236" s="161" t="s">
        <v>414</v>
      </c>
      <c r="D236" s="161" t="s">
        <v>124</v>
      </c>
      <c r="E236" s="162" t="s">
        <v>415</v>
      </c>
      <c r="F236" s="163" t="s">
        <v>416</v>
      </c>
      <c r="G236" s="164" t="s">
        <v>224</v>
      </c>
      <c r="H236" s="195"/>
      <c r="I236" s="166"/>
      <c r="J236" s="167" t="n">
        <f aca="false">ROUND(I236*H236,2)</f>
        <v>0</v>
      </c>
      <c r="K236" s="163" t="s">
        <v>134</v>
      </c>
      <c r="L236" s="23"/>
      <c r="M236" s="168"/>
      <c r="N236" s="169" t="s">
        <v>39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199</v>
      </c>
      <c r="AT236" s="172" t="s">
        <v>124</v>
      </c>
      <c r="AU236" s="172" t="s">
        <v>81</v>
      </c>
      <c r="AY236" s="3" t="s">
        <v>121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79</v>
      </c>
      <c r="BK236" s="173" t="n">
        <f aca="false">ROUND(I236*H236,2)</f>
        <v>0</v>
      </c>
      <c r="BL236" s="3" t="s">
        <v>199</v>
      </c>
      <c r="BM236" s="172" t="s">
        <v>417</v>
      </c>
    </row>
    <row r="237" s="146" customFormat="true" ht="22.8" hidden="false" customHeight="true" outlineLevel="0" collapsed="false">
      <c r="B237" s="147"/>
      <c r="D237" s="148" t="s">
        <v>73</v>
      </c>
      <c r="E237" s="158" t="s">
        <v>418</v>
      </c>
      <c r="F237" s="158" t="s">
        <v>419</v>
      </c>
      <c r="I237" s="150"/>
      <c r="J237" s="159" t="n">
        <f aca="false">BK237</f>
        <v>0</v>
      </c>
      <c r="L237" s="147"/>
      <c r="M237" s="152"/>
      <c r="N237" s="153"/>
      <c r="O237" s="153"/>
      <c r="P237" s="154" t="n">
        <f aca="false">SUM(P238:P248)</f>
        <v>0</v>
      </c>
      <c r="Q237" s="153"/>
      <c r="R237" s="154" t="n">
        <f aca="false">SUM(R238:R248)</f>
        <v>0.0654056</v>
      </c>
      <c r="S237" s="153"/>
      <c r="T237" s="155" t="n">
        <f aca="false">SUM(T238:T248)</f>
        <v>0</v>
      </c>
      <c r="AR237" s="148" t="s">
        <v>81</v>
      </c>
      <c r="AT237" s="156" t="s">
        <v>73</v>
      </c>
      <c r="AU237" s="156" t="s">
        <v>79</v>
      </c>
      <c r="AY237" s="148" t="s">
        <v>121</v>
      </c>
      <c r="BK237" s="157" t="n">
        <f aca="false">SUM(BK238:BK248)</f>
        <v>0</v>
      </c>
    </row>
    <row r="238" s="27" customFormat="true" ht="16.5" hidden="false" customHeight="true" outlineLevel="0" collapsed="false">
      <c r="A238" s="22"/>
      <c r="B238" s="160"/>
      <c r="C238" s="161" t="s">
        <v>420</v>
      </c>
      <c r="D238" s="161" t="s">
        <v>124</v>
      </c>
      <c r="E238" s="162" t="s">
        <v>421</v>
      </c>
      <c r="F238" s="163" t="s">
        <v>422</v>
      </c>
      <c r="G238" s="164" t="s">
        <v>127</v>
      </c>
      <c r="H238" s="165" t="n">
        <v>3.12</v>
      </c>
      <c r="I238" s="166"/>
      <c r="J238" s="167" t="n">
        <f aca="false">ROUND(I238*H238,2)</f>
        <v>0</v>
      </c>
      <c r="K238" s="163" t="s">
        <v>134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0.0003</v>
      </c>
      <c r="R238" s="170" t="n">
        <f aca="false">Q238*H238</f>
        <v>0.000936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199</v>
      </c>
      <c r="AT238" s="172" t="s">
        <v>124</v>
      </c>
      <c r="AU238" s="172" t="s">
        <v>81</v>
      </c>
      <c r="AY238" s="3" t="s">
        <v>121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199</v>
      </c>
      <c r="BM238" s="172" t="s">
        <v>423</v>
      </c>
    </row>
    <row r="239" s="174" customFormat="true" ht="12.8" hidden="false" customHeight="false" outlineLevel="0" collapsed="false">
      <c r="B239" s="175"/>
      <c r="D239" s="176" t="s">
        <v>136</v>
      </c>
      <c r="E239" s="177"/>
      <c r="F239" s="178" t="s">
        <v>424</v>
      </c>
      <c r="H239" s="179" t="n">
        <v>3.12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136</v>
      </c>
      <c r="AU239" s="177" t="s">
        <v>81</v>
      </c>
      <c r="AV239" s="174" t="s">
        <v>81</v>
      </c>
      <c r="AW239" s="174" t="s">
        <v>31</v>
      </c>
      <c r="AX239" s="174" t="s">
        <v>79</v>
      </c>
      <c r="AY239" s="177" t="s">
        <v>121</v>
      </c>
    </row>
    <row r="240" s="27" customFormat="true" ht="16.5" hidden="false" customHeight="true" outlineLevel="0" collapsed="false">
      <c r="A240" s="22"/>
      <c r="B240" s="160"/>
      <c r="C240" s="161" t="s">
        <v>425</v>
      </c>
      <c r="D240" s="161" t="s">
        <v>124</v>
      </c>
      <c r="E240" s="162" t="s">
        <v>426</v>
      </c>
      <c r="F240" s="163" t="s">
        <v>427</v>
      </c>
      <c r="G240" s="164" t="s">
        <v>127</v>
      </c>
      <c r="H240" s="165" t="n">
        <v>3.12</v>
      </c>
      <c r="I240" s="166"/>
      <c r="J240" s="167" t="n">
        <f aca="false">ROUND(I240*H240,2)</f>
        <v>0</v>
      </c>
      <c r="K240" s="163" t="s">
        <v>134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0.0045</v>
      </c>
      <c r="R240" s="170" t="n">
        <f aca="false">Q240*H240</f>
        <v>0.01404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199</v>
      </c>
      <c r="AT240" s="172" t="s">
        <v>124</v>
      </c>
      <c r="AU240" s="172" t="s">
        <v>81</v>
      </c>
      <c r="AY240" s="3" t="s">
        <v>121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199</v>
      </c>
      <c r="BM240" s="172" t="s">
        <v>428</v>
      </c>
    </row>
    <row r="241" s="27" customFormat="true" ht="33" hidden="false" customHeight="true" outlineLevel="0" collapsed="false">
      <c r="A241" s="22"/>
      <c r="B241" s="160"/>
      <c r="C241" s="161" t="s">
        <v>429</v>
      </c>
      <c r="D241" s="161" t="s">
        <v>124</v>
      </c>
      <c r="E241" s="162" t="s">
        <v>430</v>
      </c>
      <c r="F241" s="163" t="s">
        <v>431</v>
      </c>
      <c r="G241" s="164" t="s">
        <v>127</v>
      </c>
      <c r="H241" s="165" t="n">
        <v>3.12</v>
      </c>
      <c r="I241" s="166"/>
      <c r="J241" s="167" t="n">
        <f aca="false">ROUND(I241*H241,2)</f>
        <v>0</v>
      </c>
      <c r="K241" s="163" t="s">
        <v>134</v>
      </c>
      <c r="L241" s="23"/>
      <c r="M241" s="168"/>
      <c r="N241" s="169" t="s">
        <v>39</v>
      </c>
      <c r="O241" s="60"/>
      <c r="P241" s="170" t="n">
        <f aca="false">O241*H241</f>
        <v>0</v>
      </c>
      <c r="Q241" s="170" t="n">
        <v>0.0073</v>
      </c>
      <c r="R241" s="170" t="n">
        <f aca="false">Q241*H241</f>
        <v>0.022776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199</v>
      </c>
      <c r="AT241" s="172" t="s">
        <v>124</v>
      </c>
      <c r="AU241" s="172" t="s">
        <v>81</v>
      </c>
      <c r="AY241" s="3" t="s">
        <v>121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199</v>
      </c>
      <c r="BM241" s="172" t="s">
        <v>432</v>
      </c>
    </row>
    <row r="242" s="27" customFormat="true" ht="24.15" hidden="false" customHeight="true" outlineLevel="0" collapsed="false">
      <c r="A242" s="22"/>
      <c r="B242" s="160"/>
      <c r="C242" s="161" t="s">
        <v>433</v>
      </c>
      <c r="D242" s="161" t="s">
        <v>124</v>
      </c>
      <c r="E242" s="162" t="s">
        <v>434</v>
      </c>
      <c r="F242" s="163" t="s">
        <v>435</v>
      </c>
      <c r="G242" s="164" t="s">
        <v>127</v>
      </c>
      <c r="H242" s="165" t="n">
        <v>3.12</v>
      </c>
      <c r="I242" s="166"/>
      <c r="J242" s="167" t="n">
        <f aca="false">ROUND(I242*H242,2)</f>
        <v>0</v>
      </c>
      <c r="K242" s="163" t="s">
        <v>134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199</v>
      </c>
      <c r="AT242" s="172" t="s">
        <v>124</v>
      </c>
      <c r="AU242" s="172" t="s">
        <v>81</v>
      </c>
      <c r="AY242" s="3" t="s">
        <v>121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199</v>
      </c>
      <c r="BM242" s="172" t="s">
        <v>436</v>
      </c>
    </row>
    <row r="243" s="27" customFormat="true" ht="24.15" hidden="false" customHeight="true" outlineLevel="0" collapsed="false">
      <c r="A243" s="22"/>
      <c r="B243" s="160"/>
      <c r="C243" s="161" t="s">
        <v>437</v>
      </c>
      <c r="D243" s="161" t="s">
        <v>124</v>
      </c>
      <c r="E243" s="162" t="s">
        <v>438</v>
      </c>
      <c r="F243" s="163" t="s">
        <v>439</v>
      </c>
      <c r="G243" s="164" t="s">
        <v>127</v>
      </c>
      <c r="H243" s="165" t="n">
        <v>3.12</v>
      </c>
      <c r="I243" s="166"/>
      <c r="J243" s="167" t="n">
        <f aca="false">ROUND(I243*H243,2)</f>
        <v>0</v>
      </c>
      <c r="K243" s="163" t="s">
        <v>134</v>
      </c>
      <c r="L243" s="23"/>
      <c r="M243" s="168"/>
      <c r="N243" s="169" t="s">
        <v>39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199</v>
      </c>
      <c r="AT243" s="172" t="s">
        <v>124</v>
      </c>
      <c r="AU243" s="172" t="s">
        <v>81</v>
      </c>
      <c r="AY243" s="3" t="s">
        <v>121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79</v>
      </c>
      <c r="BK243" s="173" t="n">
        <f aca="false">ROUND(I243*H243,2)</f>
        <v>0</v>
      </c>
      <c r="BL243" s="3" t="s">
        <v>199</v>
      </c>
      <c r="BM243" s="172" t="s">
        <v>440</v>
      </c>
    </row>
    <row r="244" s="27" customFormat="true" ht="21.75" hidden="false" customHeight="true" outlineLevel="0" collapsed="false">
      <c r="A244" s="22"/>
      <c r="B244" s="160"/>
      <c r="C244" s="161" t="s">
        <v>441</v>
      </c>
      <c r="D244" s="161" t="s">
        <v>124</v>
      </c>
      <c r="E244" s="162" t="s">
        <v>442</v>
      </c>
      <c r="F244" s="163" t="s">
        <v>443</v>
      </c>
      <c r="G244" s="164" t="s">
        <v>150</v>
      </c>
      <c r="H244" s="165" t="n">
        <v>5.2</v>
      </c>
      <c r="I244" s="166"/>
      <c r="J244" s="167" t="n">
        <f aca="false">ROUND(I244*H244,2)</f>
        <v>0</v>
      </c>
      <c r="K244" s="163" t="s">
        <v>134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0.0005</v>
      </c>
      <c r="R244" s="170" t="n">
        <f aca="false">Q244*H244</f>
        <v>0.0026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199</v>
      </c>
      <c r="AT244" s="172" t="s">
        <v>124</v>
      </c>
      <c r="AU244" s="172" t="s">
        <v>81</v>
      </c>
      <c r="AY244" s="3" t="s">
        <v>121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199</v>
      </c>
      <c r="BM244" s="172" t="s">
        <v>444</v>
      </c>
    </row>
    <row r="245" s="27" customFormat="true" ht="24.15" hidden="false" customHeight="true" outlineLevel="0" collapsed="false">
      <c r="A245" s="22"/>
      <c r="B245" s="160"/>
      <c r="C245" s="161" t="s">
        <v>445</v>
      </c>
      <c r="D245" s="161" t="s">
        <v>124</v>
      </c>
      <c r="E245" s="162" t="s">
        <v>446</v>
      </c>
      <c r="F245" s="163" t="s">
        <v>447</v>
      </c>
      <c r="G245" s="164" t="s">
        <v>127</v>
      </c>
      <c r="H245" s="165" t="n">
        <v>3.432</v>
      </c>
      <c r="I245" s="166"/>
      <c r="J245" s="167" t="n">
        <f aca="false">ROUND(I245*H245,2)</f>
        <v>0</v>
      </c>
      <c r="K245" s="163"/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0.0073</v>
      </c>
      <c r="R245" s="170" t="n">
        <f aca="false">Q245*H245</f>
        <v>0.0250536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199</v>
      </c>
      <c r="AT245" s="172" t="s">
        <v>124</v>
      </c>
      <c r="AU245" s="172" t="s">
        <v>81</v>
      </c>
      <c r="AY245" s="3" t="s">
        <v>121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199</v>
      </c>
      <c r="BM245" s="172" t="s">
        <v>448</v>
      </c>
    </row>
    <row r="246" s="174" customFormat="true" ht="12.8" hidden="false" customHeight="false" outlineLevel="0" collapsed="false">
      <c r="B246" s="175"/>
      <c r="D246" s="176" t="s">
        <v>136</v>
      </c>
      <c r="E246" s="177"/>
      <c r="F246" s="178" t="s">
        <v>449</v>
      </c>
      <c r="H246" s="179" t="n">
        <v>3.12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136</v>
      </c>
      <c r="AU246" s="177" t="s">
        <v>81</v>
      </c>
      <c r="AV246" s="174" t="s">
        <v>81</v>
      </c>
      <c r="AW246" s="174" t="s">
        <v>31</v>
      </c>
      <c r="AX246" s="174" t="s">
        <v>79</v>
      </c>
      <c r="AY246" s="177" t="s">
        <v>121</v>
      </c>
    </row>
    <row r="247" s="174" customFormat="true" ht="12.8" hidden="false" customHeight="false" outlineLevel="0" collapsed="false">
      <c r="B247" s="175"/>
      <c r="D247" s="176" t="s">
        <v>136</v>
      </c>
      <c r="F247" s="178" t="s">
        <v>450</v>
      </c>
      <c r="H247" s="179" t="n">
        <v>3.432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136</v>
      </c>
      <c r="AU247" s="177" t="s">
        <v>81</v>
      </c>
      <c r="AV247" s="174" t="s">
        <v>81</v>
      </c>
      <c r="AW247" s="174" t="s">
        <v>2</v>
      </c>
      <c r="AX247" s="174" t="s">
        <v>79</v>
      </c>
      <c r="AY247" s="177" t="s">
        <v>121</v>
      </c>
    </row>
    <row r="248" s="27" customFormat="true" ht="24.15" hidden="false" customHeight="true" outlineLevel="0" collapsed="false">
      <c r="A248" s="22"/>
      <c r="B248" s="160"/>
      <c r="C248" s="161" t="s">
        <v>451</v>
      </c>
      <c r="D248" s="161" t="s">
        <v>124</v>
      </c>
      <c r="E248" s="162" t="s">
        <v>452</v>
      </c>
      <c r="F248" s="163" t="s">
        <v>453</v>
      </c>
      <c r="G248" s="164" t="s">
        <v>224</v>
      </c>
      <c r="H248" s="195"/>
      <c r="I248" s="166"/>
      <c r="J248" s="167" t="n">
        <f aca="false">ROUND(I248*H248,2)</f>
        <v>0</v>
      </c>
      <c r="K248" s="163" t="s">
        <v>134</v>
      </c>
      <c r="L248" s="23"/>
      <c r="M248" s="168"/>
      <c r="N248" s="169" t="s">
        <v>39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199</v>
      </c>
      <c r="AT248" s="172" t="s">
        <v>124</v>
      </c>
      <c r="AU248" s="172" t="s">
        <v>81</v>
      </c>
      <c r="AY248" s="3" t="s">
        <v>121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79</v>
      </c>
      <c r="BK248" s="173" t="n">
        <f aca="false">ROUND(I248*H248,2)</f>
        <v>0</v>
      </c>
      <c r="BL248" s="3" t="s">
        <v>199</v>
      </c>
      <c r="BM248" s="172" t="s">
        <v>454</v>
      </c>
    </row>
    <row r="249" s="146" customFormat="true" ht="25.9" hidden="false" customHeight="true" outlineLevel="0" collapsed="false">
      <c r="B249" s="147"/>
      <c r="D249" s="148" t="s">
        <v>73</v>
      </c>
      <c r="E249" s="149" t="s">
        <v>455</v>
      </c>
      <c r="F249" s="149" t="s">
        <v>456</v>
      </c>
      <c r="I249" s="150"/>
      <c r="J249" s="151" t="n">
        <f aca="false">BK249</f>
        <v>0</v>
      </c>
      <c r="L249" s="147"/>
      <c r="M249" s="152"/>
      <c r="N249" s="153"/>
      <c r="O249" s="153"/>
      <c r="P249" s="154" t="n">
        <f aca="false">P250+P252+P254</f>
        <v>0</v>
      </c>
      <c r="Q249" s="153"/>
      <c r="R249" s="154" t="n">
        <f aca="false">R250+R252+R254</f>
        <v>0</v>
      </c>
      <c r="S249" s="153"/>
      <c r="T249" s="155" t="n">
        <f aca="false">T250+T252+T254</f>
        <v>0</v>
      </c>
      <c r="AR249" s="148" t="s">
        <v>147</v>
      </c>
      <c r="AT249" s="156" t="s">
        <v>73</v>
      </c>
      <c r="AU249" s="156" t="s">
        <v>74</v>
      </c>
      <c r="AY249" s="148" t="s">
        <v>121</v>
      </c>
      <c r="BK249" s="157" t="n">
        <f aca="false">BK250+BK252+BK254</f>
        <v>0</v>
      </c>
    </row>
    <row r="250" s="146" customFormat="true" ht="22.8" hidden="false" customHeight="true" outlineLevel="0" collapsed="false">
      <c r="B250" s="147"/>
      <c r="D250" s="148" t="s">
        <v>73</v>
      </c>
      <c r="E250" s="158" t="s">
        <v>457</v>
      </c>
      <c r="F250" s="158" t="s">
        <v>458</v>
      </c>
      <c r="I250" s="150"/>
      <c r="J250" s="159" t="n">
        <f aca="false">BK250</f>
        <v>0</v>
      </c>
      <c r="L250" s="147"/>
      <c r="M250" s="152"/>
      <c r="N250" s="153"/>
      <c r="O250" s="153"/>
      <c r="P250" s="154" t="n">
        <f aca="false">P251</f>
        <v>0</v>
      </c>
      <c r="Q250" s="153"/>
      <c r="R250" s="154" t="n">
        <f aca="false">R251</f>
        <v>0</v>
      </c>
      <c r="S250" s="153"/>
      <c r="T250" s="155" t="n">
        <f aca="false">T251</f>
        <v>0</v>
      </c>
      <c r="AR250" s="148" t="s">
        <v>147</v>
      </c>
      <c r="AT250" s="156" t="s">
        <v>73</v>
      </c>
      <c r="AU250" s="156" t="s">
        <v>79</v>
      </c>
      <c r="AY250" s="148" t="s">
        <v>121</v>
      </c>
      <c r="BK250" s="157" t="n">
        <f aca="false">BK251</f>
        <v>0</v>
      </c>
    </row>
    <row r="251" s="27" customFormat="true" ht="16.5" hidden="false" customHeight="true" outlineLevel="0" collapsed="false">
      <c r="A251" s="22"/>
      <c r="B251" s="160"/>
      <c r="C251" s="161" t="s">
        <v>459</v>
      </c>
      <c r="D251" s="161" t="s">
        <v>124</v>
      </c>
      <c r="E251" s="162" t="s">
        <v>460</v>
      </c>
      <c r="F251" s="163" t="s">
        <v>461</v>
      </c>
      <c r="G251" s="164" t="s">
        <v>145</v>
      </c>
      <c r="H251" s="165" t="n">
        <v>1</v>
      </c>
      <c r="I251" s="166"/>
      <c r="J251" s="167" t="n">
        <f aca="false">ROUND(I251*H251,2)</f>
        <v>0</v>
      </c>
      <c r="K251" s="163" t="s">
        <v>134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462</v>
      </c>
      <c r="AT251" s="172" t="s">
        <v>124</v>
      </c>
      <c r="AU251" s="172" t="s">
        <v>81</v>
      </c>
      <c r="AY251" s="3" t="s">
        <v>121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462</v>
      </c>
      <c r="BM251" s="172" t="s">
        <v>463</v>
      </c>
    </row>
    <row r="252" s="146" customFormat="true" ht="22.8" hidden="false" customHeight="true" outlineLevel="0" collapsed="false">
      <c r="B252" s="147"/>
      <c r="D252" s="148" t="s">
        <v>73</v>
      </c>
      <c r="E252" s="158" t="s">
        <v>464</v>
      </c>
      <c r="F252" s="158" t="s">
        <v>465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P253</f>
        <v>0</v>
      </c>
      <c r="Q252" s="153"/>
      <c r="R252" s="154" t="n">
        <f aca="false">R253</f>
        <v>0</v>
      </c>
      <c r="S252" s="153"/>
      <c r="T252" s="155" t="n">
        <f aca="false">T253</f>
        <v>0</v>
      </c>
      <c r="AR252" s="148" t="s">
        <v>147</v>
      </c>
      <c r="AT252" s="156" t="s">
        <v>73</v>
      </c>
      <c r="AU252" s="156" t="s">
        <v>79</v>
      </c>
      <c r="AY252" s="148" t="s">
        <v>121</v>
      </c>
      <c r="BK252" s="157" t="n">
        <f aca="false">BK253</f>
        <v>0</v>
      </c>
    </row>
    <row r="253" s="27" customFormat="true" ht="16.5" hidden="false" customHeight="true" outlineLevel="0" collapsed="false">
      <c r="A253" s="22"/>
      <c r="B253" s="160"/>
      <c r="C253" s="161" t="s">
        <v>466</v>
      </c>
      <c r="D253" s="161" t="s">
        <v>124</v>
      </c>
      <c r="E253" s="162" t="s">
        <v>467</v>
      </c>
      <c r="F253" s="163" t="s">
        <v>468</v>
      </c>
      <c r="G253" s="164" t="s">
        <v>145</v>
      </c>
      <c r="H253" s="165" t="n">
        <v>1</v>
      </c>
      <c r="I253" s="166"/>
      <c r="J253" s="167" t="n">
        <f aca="false">ROUND(I253*H253,2)</f>
        <v>0</v>
      </c>
      <c r="K253" s="163" t="s">
        <v>134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462</v>
      </c>
      <c r="AT253" s="172" t="s">
        <v>124</v>
      </c>
      <c r="AU253" s="172" t="s">
        <v>81</v>
      </c>
      <c r="AY253" s="3" t="s">
        <v>121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462</v>
      </c>
      <c r="BM253" s="172" t="s">
        <v>469</v>
      </c>
    </row>
    <row r="254" s="146" customFormat="true" ht="22.8" hidden="false" customHeight="true" outlineLevel="0" collapsed="false">
      <c r="B254" s="147"/>
      <c r="D254" s="148" t="s">
        <v>73</v>
      </c>
      <c r="E254" s="158" t="s">
        <v>470</v>
      </c>
      <c r="F254" s="158" t="s">
        <v>471</v>
      </c>
      <c r="I254" s="150"/>
      <c r="J254" s="159" t="n">
        <f aca="false">BK254</f>
        <v>0</v>
      </c>
      <c r="L254" s="147"/>
      <c r="M254" s="152"/>
      <c r="N254" s="153"/>
      <c r="O254" s="153"/>
      <c r="P254" s="154" t="n">
        <f aca="false">P255</f>
        <v>0</v>
      </c>
      <c r="Q254" s="153"/>
      <c r="R254" s="154" t="n">
        <f aca="false">R255</f>
        <v>0</v>
      </c>
      <c r="S254" s="153"/>
      <c r="T254" s="155" t="n">
        <f aca="false">T255</f>
        <v>0</v>
      </c>
      <c r="AR254" s="148" t="s">
        <v>147</v>
      </c>
      <c r="AT254" s="156" t="s">
        <v>73</v>
      </c>
      <c r="AU254" s="156" t="s">
        <v>79</v>
      </c>
      <c r="AY254" s="148" t="s">
        <v>121</v>
      </c>
      <c r="BK254" s="157" t="n">
        <f aca="false">BK255</f>
        <v>0</v>
      </c>
    </row>
    <row r="255" s="27" customFormat="true" ht="16.5" hidden="false" customHeight="true" outlineLevel="0" collapsed="false">
      <c r="A255" s="22"/>
      <c r="B255" s="160"/>
      <c r="C255" s="161" t="s">
        <v>472</v>
      </c>
      <c r="D255" s="161" t="s">
        <v>124</v>
      </c>
      <c r="E255" s="162" t="s">
        <v>473</v>
      </c>
      <c r="F255" s="163" t="s">
        <v>474</v>
      </c>
      <c r="G255" s="164" t="s">
        <v>145</v>
      </c>
      <c r="H255" s="165" t="n">
        <v>1</v>
      </c>
      <c r="I255" s="166"/>
      <c r="J255" s="167" t="n">
        <f aca="false">ROUND(I255*H255,2)</f>
        <v>0</v>
      </c>
      <c r="K255" s="163" t="s">
        <v>134</v>
      </c>
      <c r="L255" s="23"/>
      <c r="M255" s="206"/>
      <c r="N255" s="207" t="s">
        <v>39</v>
      </c>
      <c r="O255" s="208"/>
      <c r="P255" s="209" t="n">
        <f aca="false">O255*H255</f>
        <v>0</v>
      </c>
      <c r="Q255" s="209" t="n">
        <v>0</v>
      </c>
      <c r="R255" s="209" t="n">
        <f aca="false">Q255*H255</f>
        <v>0</v>
      </c>
      <c r="S255" s="209" t="n">
        <v>0</v>
      </c>
      <c r="T255" s="21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462</v>
      </c>
      <c r="AT255" s="172" t="s">
        <v>124</v>
      </c>
      <c r="AU255" s="172" t="s">
        <v>81</v>
      </c>
      <c r="AY255" s="3" t="s">
        <v>121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462</v>
      </c>
      <c r="BM255" s="172" t="s">
        <v>475</v>
      </c>
    </row>
    <row r="256" s="27" customFormat="true" ht="6.95" hidden="false" customHeight="true" outlineLevel="0" collapsed="false">
      <c r="A256" s="22"/>
      <c r="B256" s="44"/>
      <c r="C256" s="45"/>
      <c r="D256" s="45"/>
      <c r="E256" s="45"/>
      <c r="F256" s="45"/>
      <c r="G256" s="45"/>
      <c r="H256" s="45"/>
      <c r="I256" s="45"/>
      <c r="J256" s="45"/>
      <c r="K256" s="45"/>
      <c r="L256" s="23"/>
      <c r="M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</row>
  </sheetData>
  <autoFilter ref="C129:K255"/>
  <mergeCells count="6">
    <mergeCell ref="L2:V2"/>
    <mergeCell ref="E7:H7"/>
    <mergeCell ref="E16:H16"/>
    <mergeCell ref="E25:H25"/>
    <mergeCell ref="E85:H85"/>
    <mergeCell ref="E122:H122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2022-07-23T12:31:33Z</dcterms:created>
  <dc:creator>Eva-TOSH\Eva</dc:creator>
  <dc:description/>
  <dc:language>cs-CZ</dc:language>
  <cp:lastModifiedBy/>
  <dcterms:modified xsi:type="dcterms:W3CDTF">2022-07-23T14:35:06Z</dcterms:modified>
  <cp:revision>1</cp:revision>
  <dc:subject/>
  <dc:title/>
</cp:coreProperties>
</file>